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6층상가수익분석표1" sheetId="7" r:id="rId1"/>
    <sheet name="분석표2" sheetId="11" r:id="rId2"/>
  </sheets>
  <calcPr calcId="125725"/>
</workbook>
</file>

<file path=xl/calcChain.xml><?xml version="1.0" encoding="utf-8"?>
<calcChain xmlns="http://schemas.openxmlformats.org/spreadsheetml/2006/main">
  <c r="L54" i="7"/>
  <c r="J54"/>
  <c r="I54"/>
  <c r="G54"/>
  <c r="D57" s="1"/>
  <c r="F53"/>
  <c r="D56"/>
  <c r="I58"/>
  <c r="I57"/>
  <c r="F51"/>
  <c r="F50"/>
  <c r="F49"/>
  <c r="F48"/>
  <c r="F45"/>
  <c r="F44"/>
  <c r="F43"/>
  <c r="F42"/>
  <c r="F40"/>
  <c r="F39"/>
  <c r="F38"/>
  <c r="F37"/>
  <c r="F33"/>
  <c r="F32"/>
  <c r="F28"/>
  <c r="F27"/>
  <c r="F21"/>
  <c r="F20"/>
  <c r="F31"/>
  <c r="D59" l="1"/>
  <c r="I56"/>
  <c r="I59"/>
  <c r="D60" s="1"/>
  <c r="E26" i="11"/>
  <c r="C32" s="1"/>
  <c r="C34" s="1"/>
  <c r="H26"/>
  <c r="K31" s="1"/>
  <c r="K26"/>
  <c r="M26"/>
  <c r="K33" s="1"/>
  <c r="K34" s="1"/>
  <c r="K5"/>
  <c r="E5"/>
  <c r="I60" i="7" l="1"/>
  <c r="K32" i="11"/>
  <c r="K35" l="1"/>
  <c r="C35" s="1"/>
  <c r="F5" i="7"/>
  <c r="F6"/>
  <c r="F29" l="1"/>
  <c r="F22"/>
  <c r="F52"/>
  <c r="F47"/>
  <c r="F46"/>
  <c r="F41"/>
  <c r="F36"/>
  <c r="F35"/>
  <c r="F34"/>
  <c r="F30"/>
  <c r="F26"/>
  <c r="F25"/>
  <c r="F24"/>
  <c r="F23"/>
  <c r="F19"/>
  <c r="F18"/>
  <c r="F13"/>
  <c r="F12"/>
</calcChain>
</file>

<file path=xl/sharedStrings.xml><?xml version="1.0" encoding="utf-8"?>
<sst xmlns="http://schemas.openxmlformats.org/spreadsheetml/2006/main" count="138" uniqueCount="110">
  <si>
    <t>1. 토지현황</t>
    <phoneticPr fontId="2" type="noConversion"/>
  </si>
  <si>
    <t>필지구분</t>
    <phoneticPr fontId="2" type="noConversion"/>
  </si>
  <si>
    <t>평</t>
    <phoneticPr fontId="2" type="noConversion"/>
  </si>
  <si>
    <t>대지</t>
    <phoneticPr fontId="2" type="noConversion"/>
  </si>
  <si>
    <t>건물</t>
    <phoneticPr fontId="2" type="noConversion"/>
  </si>
  <si>
    <t>2.건축물현황</t>
    <phoneticPr fontId="2" type="noConversion"/>
  </si>
  <si>
    <t>사용승인일.경과년수</t>
    <phoneticPr fontId="2" type="noConversion"/>
  </si>
  <si>
    <t>단독주택,근생</t>
    <phoneticPr fontId="2" type="noConversion"/>
  </si>
  <si>
    <t>철근콘크리트</t>
    <phoneticPr fontId="2" type="noConversion"/>
  </si>
  <si>
    <t>면적(㎡)</t>
    <phoneticPr fontId="2" type="noConversion"/>
  </si>
  <si>
    <t>(㎡)</t>
    <phoneticPr fontId="2" type="noConversion"/>
  </si>
  <si>
    <t>하수종합처리장연결</t>
    <phoneticPr fontId="2" type="noConversion"/>
  </si>
  <si>
    <t>지상4층 / 대</t>
    <phoneticPr fontId="2" type="noConversion"/>
  </si>
  <si>
    <t>3,임대현황</t>
    <phoneticPr fontId="2" type="noConversion"/>
  </si>
  <si>
    <t>층별</t>
    <phoneticPr fontId="2" type="noConversion"/>
  </si>
  <si>
    <t>보증금</t>
    <phoneticPr fontId="2" type="noConversion"/>
  </si>
  <si>
    <t>월세</t>
    <phoneticPr fontId="2" type="noConversion"/>
  </si>
  <si>
    <t>계</t>
    <phoneticPr fontId="2" type="noConversion"/>
  </si>
  <si>
    <t>매매금액</t>
    <phoneticPr fontId="2" type="noConversion"/>
  </si>
  <si>
    <t>임대보증금</t>
    <phoneticPr fontId="2" type="noConversion"/>
  </si>
  <si>
    <t>융자금</t>
    <phoneticPr fontId="2" type="noConversion"/>
  </si>
  <si>
    <t>순수투자금</t>
    <phoneticPr fontId="2" type="noConversion"/>
  </si>
  <si>
    <t>매도가액 :</t>
    <phoneticPr fontId="2" type="noConversion"/>
  </si>
  <si>
    <t>년간</t>
    <phoneticPr fontId="2" type="noConversion"/>
  </si>
  <si>
    <t>연    면    적  (㎡)</t>
    <phoneticPr fontId="2" type="noConversion"/>
  </si>
  <si>
    <t>건  축  면  적  (㎡)</t>
    <phoneticPr fontId="2" type="noConversion"/>
  </si>
  <si>
    <t>건    폐    율  (%)</t>
    <phoneticPr fontId="2" type="noConversion"/>
  </si>
  <si>
    <t>구                  조</t>
    <phoneticPr fontId="2" type="noConversion"/>
  </si>
  <si>
    <t>오  수  정  화  시  설</t>
    <phoneticPr fontId="2" type="noConversion"/>
  </si>
  <si>
    <t>주     차     대     수</t>
    <phoneticPr fontId="2" type="noConversion"/>
  </si>
  <si>
    <t>층  수   /   승  강  기</t>
    <phoneticPr fontId="2" type="noConversion"/>
  </si>
  <si>
    <t>용      적      율   (%)</t>
    <phoneticPr fontId="2" type="noConversion"/>
  </si>
  <si>
    <t>기    타</t>
    <phoneticPr fontId="2" type="noConversion"/>
  </si>
  <si>
    <t>용 도</t>
    <phoneticPr fontId="2" type="noConversion"/>
  </si>
  <si>
    <t>지  역  /  지  구</t>
    <phoneticPr fontId="2" type="noConversion"/>
  </si>
  <si>
    <t>면적  (㎡ :  평)</t>
    <phoneticPr fontId="2" type="noConversion"/>
  </si>
  <si>
    <t>★  응   답   하   라   !    공  인  중  개  사  ★</t>
    <phoneticPr fontId="2" type="noConversion"/>
  </si>
  <si>
    <t xml:space="preserve">   </t>
    <phoneticPr fontId="2" type="noConversion"/>
  </si>
  <si>
    <t>tel : 052-211-8945        fax : 052-266-5818</t>
    <phoneticPr fontId="2" type="noConversion"/>
  </si>
  <si>
    <t>수
익
율
분
석</t>
    <phoneticPr fontId="2" type="noConversion"/>
  </si>
  <si>
    <t>융자이자</t>
    <phoneticPr fontId="2" type="noConversion"/>
  </si>
  <si>
    <t>월수익</t>
    <phoneticPr fontId="2" type="noConversion"/>
  </si>
  <si>
    <t>연수익율</t>
    <phoneticPr fontId="2" type="noConversion"/>
  </si>
  <si>
    <t>%</t>
    <phoneticPr fontId="2" type="noConversion"/>
  </si>
  <si>
    <t>연수익</t>
    <phoneticPr fontId="2" type="noConversion"/>
  </si>
  <si>
    <t>상가수익분석표</t>
    <phoneticPr fontId="2" type="noConversion"/>
  </si>
  <si>
    <t>1.물건현황</t>
    <phoneticPr fontId="2" type="noConversion"/>
  </si>
  <si>
    <t>남구 달동 1234-1234</t>
    <phoneticPr fontId="2" type="noConversion"/>
  </si>
  <si>
    <t>건축면적</t>
    <phoneticPr fontId="2" type="noConversion"/>
  </si>
  <si>
    <t>도로현황</t>
    <phoneticPr fontId="2" type="noConversion"/>
  </si>
  <si>
    <t>준공일자</t>
    <phoneticPr fontId="2" type="noConversion"/>
  </si>
  <si>
    <t>지역지구</t>
    <phoneticPr fontId="2" type="noConversion"/>
  </si>
  <si>
    <t xml:space="preserve">대지면적  </t>
    <phoneticPr fontId="2" type="noConversion"/>
  </si>
  <si>
    <t>주차대수</t>
    <phoneticPr fontId="2" type="noConversion"/>
  </si>
  <si>
    <t>1가구</t>
    <phoneticPr fontId="2" type="noConversion"/>
  </si>
  <si>
    <t>지상4층</t>
    <phoneticPr fontId="2" type="noConversion"/>
  </si>
  <si>
    <t>5개</t>
    <phoneticPr fontId="2" type="noConversion"/>
  </si>
  <si>
    <t>2.임대현황</t>
    <phoneticPr fontId="2" type="noConversion"/>
  </si>
  <si>
    <t>층수</t>
    <phoneticPr fontId="2" type="noConversion"/>
  </si>
  <si>
    <t>호수</t>
    <phoneticPr fontId="2" type="noConversion"/>
  </si>
  <si>
    <t>구분</t>
    <phoneticPr fontId="2" type="noConversion"/>
  </si>
  <si>
    <t xml:space="preserve">월세 </t>
    <phoneticPr fontId="2" type="noConversion"/>
  </si>
  <si>
    <t>관리비</t>
    <phoneticPr fontId="2" type="noConversion"/>
  </si>
  <si>
    <t>1층</t>
    <phoneticPr fontId="2" type="noConversion"/>
  </si>
  <si>
    <t>2층</t>
  </si>
  <si>
    <t>3층</t>
  </si>
  <si>
    <t>4층</t>
  </si>
  <si>
    <t>5층</t>
  </si>
  <si>
    <t>합계</t>
    <phoneticPr fontId="2" type="noConversion"/>
  </si>
  <si>
    <t>상가</t>
    <phoneticPr fontId="2" type="noConversion"/>
  </si>
  <si>
    <t>투자금액</t>
    <phoneticPr fontId="2" type="noConversion"/>
  </si>
  <si>
    <t>융자</t>
    <phoneticPr fontId="2" type="noConversion"/>
  </si>
  <si>
    <t>실투자금액</t>
    <phoneticPr fontId="2" type="noConversion"/>
  </si>
  <si>
    <t>3.투자금액 및 월 수익성검토</t>
    <phoneticPr fontId="2" type="noConversion"/>
  </si>
  <si>
    <t>금액</t>
    <phoneticPr fontId="2" type="noConversion"/>
  </si>
  <si>
    <t>연수익률</t>
    <phoneticPr fontId="2" type="noConversion"/>
  </si>
  <si>
    <t>5.비고</t>
    <phoneticPr fontId="2" type="noConversion"/>
  </si>
  <si>
    <t>세대현황</t>
    <phoneticPr fontId="2" type="noConversion"/>
  </si>
  <si>
    <t>옵션</t>
    <phoneticPr fontId="2" type="noConversion"/>
  </si>
  <si>
    <t>세부사항</t>
    <phoneticPr fontId="2" type="noConversion"/>
  </si>
  <si>
    <t>월수익성검토</t>
    <phoneticPr fontId="2" type="noConversion"/>
  </si>
  <si>
    <t>연수익</t>
    <phoneticPr fontId="2" type="noConversion"/>
  </si>
  <si>
    <t>규     모</t>
    <phoneticPr fontId="2" type="noConversion"/>
  </si>
  <si>
    <t>상 가 수</t>
    <phoneticPr fontId="2" type="noConversion"/>
  </si>
  <si>
    <t>소 재 지</t>
    <phoneticPr fontId="2" type="noConversion"/>
  </si>
  <si>
    <t>구     조</t>
    <phoneticPr fontId="2" type="noConversion"/>
  </si>
  <si>
    <t>주     택</t>
    <phoneticPr fontId="2" type="noConversion"/>
  </si>
  <si>
    <t>기타비용</t>
    <phoneticPr fontId="2" type="noConversion"/>
  </si>
  <si>
    <t>비고</t>
    <phoneticPr fontId="2" type="noConversion"/>
  </si>
  <si>
    <t>기타비용</t>
    <phoneticPr fontId="2" type="noConversion"/>
  </si>
  <si>
    <t>(㎡)</t>
  </si>
  <si>
    <t>평</t>
    <phoneticPr fontId="2" type="noConversion"/>
  </si>
  <si>
    <t>(㎡)</t>
    <phoneticPr fontId="2" type="noConversion"/>
  </si>
  <si>
    <t>301호 투룸</t>
    <phoneticPr fontId="2" type="noConversion"/>
  </si>
  <si>
    <t>302호 원룸</t>
    <phoneticPr fontId="2" type="noConversion"/>
  </si>
  <si>
    <t>303호 쓰리룸</t>
    <phoneticPr fontId="2" type="noConversion"/>
  </si>
  <si>
    <t>304호 원룸</t>
    <phoneticPr fontId="2" type="noConversion"/>
  </si>
  <si>
    <t>305호 원룸</t>
    <phoneticPr fontId="2" type="noConversion"/>
  </si>
  <si>
    <t>201호 투룸</t>
    <phoneticPr fontId="2" type="noConversion"/>
  </si>
  <si>
    <t>202호 원룸</t>
    <phoneticPr fontId="2" type="noConversion"/>
  </si>
  <si>
    <t>203호 쓰리룸</t>
    <phoneticPr fontId="2" type="noConversion"/>
  </si>
  <si>
    <t xml:space="preserve">204호 원룸 </t>
    <phoneticPr fontId="2" type="noConversion"/>
  </si>
  <si>
    <t>205호 원룸</t>
    <phoneticPr fontId="2" type="noConversion"/>
  </si>
  <si>
    <t>401호 쓰리룸</t>
    <phoneticPr fontId="2" type="noConversion"/>
  </si>
  <si>
    <t>402호 쓰리룸</t>
    <phoneticPr fontId="2" type="noConversion"/>
  </si>
  <si>
    <t>403호 원룸</t>
    <phoneticPr fontId="2" type="noConversion"/>
  </si>
  <si>
    <t xml:space="preserve">404호 원룸 </t>
    <phoneticPr fontId="2" type="noConversion"/>
  </si>
  <si>
    <t>2종일반주거지역</t>
    <phoneticPr fontId="2" type="noConversion"/>
  </si>
  <si>
    <t>옥내/옥외 총 10대</t>
    <phoneticPr fontId="2" type="noConversion"/>
  </si>
  <si>
    <t xml:space="preserve">물건소재지 : 경상북도 경주시 외동읍 입실리 </t>
    <phoneticPr fontId="2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</si>
</sst>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0.00_ "/>
    <numFmt numFmtId="177" formatCode="0.0_ "/>
    <numFmt numFmtId="178" formatCode="0.0_);[Red]\(0.0\)"/>
    <numFmt numFmtId="179" formatCode="0_ "/>
    <numFmt numFmtId="180" formatCode="_-[$₩-412]* #,##0_-;\-[$₩-412]* #,##0_-;_-[$₩-412]* &quot;-&quot;_-;_-@_-"/>
    <numFmt numFmtId="181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rgb="FFC0000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color rgb="FFC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0" fontId="4" fillId="0" borderId="8" xfId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2" xfId="1" applyNumberFormat="1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1" applyNumberFormat="1" applyFont="1" applyBorder="1" applyAlignment="1">
      <alignment horizontal="center" vertical="center" shrinkToFit="1"/>
    </xf>
    <xf numFmtId="41" fontId="3" fillId="0" borderId="7" xfId="1" applyFont="1" applyBorder="1" applyAlignment="1">
      <alignment vertical="center" shrinkToFit="1"/>
    </xf>
    <xf numFmtId="41" fontId="3" fillId="0" borderId="49" xfId="1" applyFont="1" applyBorder="1" applyAlignment="1">
      <alignment vertical="center" shrinkToFit="1"/>
    </xf>
    <xf numFmtId="41" fontId="3" fillId="0" borderId="13" xfId="1" applyFont="1" applyBorder="1" applyAlignment="1">
      <alignment vertical="center" shrinkToFit="1"/>
    </xf>
    <xf numFmtId="41" fontId="3" fillId="0" borderId="1" xfId="1" applyFont="1" applyBorder="1" applyAlignment="1">
      <alignment vertical="center" shrinkToFit="1"/>
    </xf>
    <xf numFmtId="41" fontId="3" fillId="0" borderId="21" xfId="1" applyFont="1" applyBorder="1" applyAlignment="1">
      <alignment vertical="center" shrinkToFit="1"/>
    </xf>
    <xf numFmtId="41" fontId="3" fillId="0" borderId="41" xfId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>
      <alignment vertical="center"/>
    </xf>
    <xf numFmtId="0" fontId="4" fillId="0" borderId="0" xfId="0" applyFont="1" applyAlignment="1">
      <alignment horizontal="left" vertical="center"/>
    </xf>
    <xf numFmtId="177" fontId="3" fillId="3" borderId="2" xfId="0" applyNumberFormat="1" applyFont="1" applyFill="1" applyBorder="1" applyAlignment="1">
      <alignment vertical="center" shrinkToFit="1"/>
    </xf>
    <xf numFmtId="0" fontId="3" fillId="3" borderId="5" xfId="1" applyNumberFormat="1" applyFont="1" applyFill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6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178" fontId="3" fillId="3" borderId="7" xfId="0" applyNumberFormat="1" applyFont="1" applyFill="1" applyBorder="1" applyAlignment="1">
      <alignment horizontal="right" vertical="center" shrinkToFit="1"/>
    </xf>
    <xf numFmtId="178" fontId="3" fillId="3" borderId="49" xfId="0" applyNumberFormat="1" applyFont="1" applyFill="1" applyBorder="1" applyAlignment="1">
      <alignment horizontal="right" vertical="center" shrinkToFit="1"/>
    </xf>
    <xf numFmtId="178" fontId="3" fillId="3" borderId="41" xfId="0" applyNumberFormat="1" applyFont="1" applyFill="1" applyBorder="1" applyAlignment="1">
      <alignment vertical="center" shrinkToFit="1"/>
    </xf>
    <xf numFmtId="178" fontId="3" fillId="3" borderId="52" xfId="0" applyNumberFormat="1" applyFont="1" applyFill="1" applyBorder="1" applyAlignment="1">
      <alignment vertical="center" shrinkToFit="1"/>
    </xf>
    <xf numFmtId="178" fontId="3" fillId="3" borderId="21" xfId="0" applyNumberFormat="1" applyFont="1" applyFill="1" applyBorder="1" applyAlignment="1">
      <alignment vertical="center" shrinkToFit="1"/>
    </xf>
    <xf numFmtId="177" fontId="5" fillId="3" borderId="19" xfId="1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left" vertical="center"/>
    </xf>
    <xf numFmtId="177" fontId="3" fillId="0" borderId="2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69" xfId="0" applyFont="1" applyBorder="1" applyAlignment="1">
      <alignment vertical="center" shrinkToFit="1"/>
    </xf>
    <xf numFmtId="0" fontId="3" fillId="0" borderId="65" xfId="0" applyFont="1" applyBorder="1" applyAlignment="1">
      <alignment horizontal="center" vertical="center"/>
    </xf>
    <xf numFmtId="41" fontId="3" fillId="0" borderId="17" xfId="1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71" xfId="0" applyFont="1" applyBorder="1" applyAlignment="1">
      <alignment vertical="center" shrinkToFit="1"/>
    </xf>
    <xf numFmtId="0" fontId="3" fillId="0" borderId="72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/>
    </xf>
    <xf numFmtId="41" fontId="3" fillId="0" borderId="71" xfId="1" applyFont="1" applyBorder="1">
      <alignment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41" fontId="3" fillId="0" borderId="76" xfId="1" applyFont="1" applyBorder="1">
      <alignment vertical="center"/>
    </xf>
    <xf numFmtId="177" fontId="5" fillId="2" borderId="22" xfId="1" applyNumberFormat="1" applyFont="1" applyFill="1" applyBorder="1" applyAlignment="1">
      <alignment vertical="center" shrinkToFit="1"/>
    </xf>
    <xf numFmtId="178" fontId="3" fillId="3" borderId="66" xfId="0" applyNumberFormat="1" applyFont="1" applyFill="1" applyBorder="1" applyAlignment="1">
      <alignment vertical="center" shrinkToFit="1"/>
    </xf>
    <xf numFmtId="178" fontId="3" fillId="3" borderId="1" xfId="0" applyNumberFormat="1" applyFont="1" applyFill="1" applyBorder="1" applyAlignment="1">
      <alignment horizontal="right" vertical="center" shrinkToFit="1"/>
    </xf>
    <xf numFmtId="178" fontId="3" fillId="3" borderId="1" xfId="0" applyNumberFormat="1" applyFont="1" applyFill="1" applyBorder="1" applyAlignment="1">
      <alignment vertical="center" shrinkToFit="1"/>
    </xf>
    <xf numFmtId="178" fontId="3" fillId="3" borderId="13" xfId="0" applyNumberFormat="1" applyFont="1" applyFill="1" applyBorder="1" applyAlignment="1">
      <alignment vertical="center" shrinkToFit="1"/>
    </xf>
    <xf numFmtId="178" fontId="3" fillId="3" borderId="7" xfId="0" applyNumberFormat="1" applyFont="1" applyFill="1" applyBorder="1" applyAlignment="1">
      <alignment vertical="center" shrinkToFit="1"/>
    </xf>
    <xf numFmtId="178" fontId="3" fillId="3" borderId="13" xfId="0" applyNumberFormat="1" applyFont="1" applyFill="1" applyBorder="1" applyAlignment="1">
      <alignment horizontal="right" vertical="center" shrinkToFit="1"/>
    </xf>
    <xf numFmtId="0" fontId="3" fillId="0" borderId="89" xfId="0" applyFont="1" applyBorder="1" applyAlignment="1">
      <alignment horizontal="center" vertical="center" shrinkToFit="1"/>
    </xf>
    <xf numFmtId="178" fontId="3" fillId="3" borderId="59" xfId="0" applyNumberFormat="1" applyFont="1" applyFill="1" applyBorder="1" applyAlignment="1">
      <alignment vertical="center" shrinkToFit="1"/>
    </xf>
    <xf numFmtId="41" fontId="3" fillId="0" borderId="59" xfId="1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41" fontId="3" fillId="0" borderId="1" xfId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shrinkToFit="1"/>
    </xf>
    <xf numFmtId="41" fontId="3" fillId="3" borderId="19" xfId="0" applyNumberFormat="1" applyFont="1" applyFill="1" applyBorder="1" applyAlignment="1">
      <alignment horizontal="center" vertical="center" shrinkToFit="1"/>
    </xf>
    <xf numFmtId="41" fontId="3" fillId="3" borderId="21" xfId="0" applyNumberFormat="1" applyFont="1" applyFill="1" applyBorder="1" applyAlignment="1">
      <alignment horizontal="center" vertical="center" shrinkToFit="1"/>
    </xf>
    <xf numFmtId="0" fontId="3" fillId="0" borderId="21" xfId="1" applyNumberFormat="1" applyFont="1" applyBorder="1" applyAlignment="1">
      <alignment horizontal="center" vertical="center" shrinkToFit="1"/>
    </xf>
    <xf numFmtId="0" fontId="3" fillId="0" borderId="37" xfId="1" applyNumberFormat="1" applyFont="1" applyBorder="1" applyAlignment="1">
      <alignment horizontal="center" vertical="center" shrinkToFit="1"/>
    </xf>
    <xf numFmtId="177" fontId="5" fillId="3" borderId="55" xfId="1" applyNumberFormat="1" applyFont="1" applyFill="1" applyBorder="1" applyAlignment="1">
      <alignment horizontal="right" vertical="center" shrinkToFit="1"/>
    </xf>
    <xf numFmtId="177" fontId="5" fillId="3" borderId="22" xfId="1" applyNumberFormat="1" applyFont="1" applyFill="1" applyBorder="1" applyAlignment="1">
      <alignment horizontal="right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41" fontId="3" fillId="3" borderId="55" xfId="1" applyFont="1" applyFill="1" applyBorder="1" applyAlignment="1">
      <alignment horizontal="center" vertical="center" shrinkToFit="1"/>
    </xf>
    <xf numFmtId="0" fontId="3" fillId="3" borderId="22" xfId="1" applyNumberFormat="1" applyFont="1" applyFill="1" applyBorder="1" applyAlignment="1">
      <alignment horizontal="center" vertical="center" shrinkToFit="1"/>
    </xf>
    <xf numFmtId="0" fontId="3" fillId="3" borderId="19" xfId="1" applyNumberFormat="1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41" fontId="3" fillId="0" borderId="13" xfId="1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41" fontId="3" fillId="0" borderId="4" xfId="1" applyFont="1" applyBorder="1" applyAlignment="1">
      <alignment horizontal="center" vertical="center" shrinkToFit="1"/>
    </xf>
    <xf numFmtId="41" fontId="3" fillId="0" borderId="6" xfId="1" applyFont="1" applyBorder="1" applyAlignment="1">
      <alignment horizontal="center" vertical="center" shrinkToFit="1"/>
    </xf>
    <xf numFmtId="41" fontId="3" fillId="0" borderId="20" xfId="1" applyFont="1" applyBorder="1" applyAlignment="1">
      <alignment horizontal="center" vertical="center" shrinkToFit="1"/>
    </xf>
    <xf numFmtId="41" fontId="3" fillId="0" borderId="19" xfId="1" applyFont="1" applyBorder="1" applyAlignment="1">
      <alignment horizontal="center" vertical="center" shrinkToFit="1"/>
    </xf>
    <xf numFmtId="41" fontId="3" fillId="0" borderId="12" xfId="1" applyFont="1" applyBorder="1" applyAlignment="1">
      <alignment horizontal="center" vertical="center" shrinkToFit="1"/>
    </xf>
    <xf numFmtId="41" fontId="3" fillId="0" borderId="11" xfId="1" applyFont="1" applyBorder="1" applyAlignment="1">
      <alignment horizontal="center" vertical="center" shrinkToFit="1"/>
    </xf>
    <xf numFmtId="41" fontId="3" fillId="0" borderId="2" xfId="1" applyFont="1" applyBorder="1" applyAlignment="1">
      <alignment horizontal="center" vertical="center" shrinkToFit="1"/>
    </xf>
    <xf numFmtId="41" fontId="3" fillId="0" borderId="3" xfId="1" applyFont="1" applyBorder="1" applyAlignment="1">
      <alignment horizontal="center" vertical="center" shrinkToFit="1"/>
    </xf>
    <xf numFmtId="41" fontId="3" fillId="0" borderId="46" xfId="1" applyFont="1" applyBorder="1" applyAlignment="1">
      <alignment horizontal="center" vertical="center" shrinkToFit="1"/>
    </xf>
    <xf numFmtId="41" fontId="3" fillId="0" borderId="68" xfId="1" applyFont="1" applyBorder="1" applyAlignment="1">
      <alignment horizontal="center" vertical="center" shrinkToFit="1"/>
    </xf>
    <xf numFmtId="41" fontId="3" fillId="0" borderId="21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1" fontId="3" fillId="0" borderId="7" xfId="1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176" fontId="3" fillId="0" borderId="70" xfId="0" applyNumberFormat="1" applyFont="1" applyBorder="1" applyAlignment="1">
      <alignment horizontal="right" vertical="center" shrinkToFit="1"/>
    </xf>
    <xf numFmtId="176" fontId="3" fillId="0" borderId="66" xfId="0" applyNumberFormat="1" applyFont="1" applyBorder="1" applyAlignment="1">
      <alignment horizontal="right" vertical="center" shrinkToFit="1"/>
    </xf>
    <xf numFmtId="41" fontId="3" fillId="0" borderId="41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41" fontId="3" fillId="4" borderId="2" xfId="0" applyNumberFormat="1" applyFont="1" applyFill="1" applyBorder="1" applyAlignment="1">
      <alignment horizontal="center" vertical="center" shrinkToFit="1"/>
    </xf>
    <xf numFmtId="41" fontId="3" fillId="4" borderId="26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41" fontId="3" fillId="3" borderId="11" xfId="0" applyNumberFormat="1" applyFont="1" applyFill="1" applyBorder="1" applyAlignment="1">
      <alignment horizontal="center" vertical="center" shrinkToFit="1"/>
    </xf>
    <xf numFmtId="41" fontId="3" fillId="3" borderId="13" xfId="0" applyNumberFormat="1" applyFont="1" applyFill="1" applyBorder="1" applyAlignment="1">
      <alignment horizontal="center" vertical="center" shrinkToFit="1"/>
    </xf>
    <xf numFmtId="0" fontId="3" fillId="0" borderId="13" xfId="1" applyNumberFormat="1" applyFont="1" applyBorder="1" applyAlignment="1">
      <alignment horizontal="center" vertical="center" shrinkToFit="1"/>
    </xf>
    <xf numFmtId="0" fontId="3" fillId="0" borderId="35" xfId="1" applyNumberFormat="1" applyFont="1" applyBorder="1" applyAlignment="1">
      <alignment horizontal="center" vertical="center" shrinkToFit="1"/>
    </xf>
    <xf numFmtId="41" fontId="3" fillId="3" borderId="11" xfId="1" applyFont="1" applyFill="1" applyBorder="1" applyAlignment="1">
      <alignment horizontal="center" vertical="center" shrinkToFit="1"/>
    </xf>
    <xf numFmtId="41" fontId="3" fillId="3" borderId="13" xfId="1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176" fontId="3" fillId="0" borderId="90" xfId="0" applyNumberFormat="1" applyFont="1" applyBorder="1" applyAlignment="1">
      <alignment horizontal="right" vertical="center" shrinkToFit="1"/>
    </xf>
    <xf numFmtId="176" fontId="3" fillId="0" borderId="59" xfId="0" applyNumberFormat="1" applyFont="1" applyBorder="1" applyAlignment="1">
      <alignment horizontal="right" vertical="center" shrinkToFit="1"/>
    </xf>
    <xf numFmtId="41" fontId="3" fillId="0" borderId="59" xfId="1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41" fontId="3" fillId="3" borderId="3" xfId="1" applyFont="1" applyFill="1" applyBorder="1" applyAlignment="1">
      <alignment horizontal="center" vertical="center" shrinkToFit="1"/>
    </xf>
    <xf numFmtId="41" fontId="3" fillId="3" borderId="1" xfId="1" applyFont="1" applyFill="1" applyBorder="1" applyAlignment="1">
      <alignment horizontal="center" vertical="center" shrinkToFit="1"/>
    </xf>
    <xf numFmtId="0" fontId="3" fillId="0" borderId="1" xfId="1" applyNumberFormat="1" applyFont="1" applyBorder="1" applyAlignment="1">
      <alignment horizontal="center" vertical="center" shrinkToFit="1"/>
    </xf>
    <xf numFmtId="0" fontId="3" fillId="0" borderId="36" xfId="1" applyNumberFormat="1" applyFont="1" applyBorder="1" applyAlignment="1">
      <alignment horizontal="center" vertical="center" shrinkToFit="1"/>
    </xf>
    <xf numFmtId="10" fontId="3" fillId="0" borderId="1" xfId="0" applyNumberFormat="1" applyFont="1" applyBorder="1" applyAlignment="1">
      <alignment horizontal="center" vertical="center" shrinkToFit="1"/>
    </xf>
    <xf numFmtId="10" fontId="3" fillId="0" borderId="17" xfId="0" applyNumberFormat="1" applyFont="1" applyBorder="1" applyAlignment="1">
      <alignment horizontal="center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10" fontId="3" fillId="0" borderId="26" xfId="0" applyNumberFormat="1" applyFont="1" applyBorder="1" applyAlignment="1">
      <alignment horizontal="center" vertical="center" shrinkToFit="1"/>
    </xf>
    <xf numFmtId="176" fontId="3" fillId="0" borderId="68" xfId="0" applyNumberFormat="1" applyFont="1" applyBorder="1" applyAlignment="1">
      <alignment horizontal="right" vertical="center" shrinkToFit="1"/>
    </xf>
    <xf numFmtId="176" fontId="3" fillId="0" borderId="41" xfId="0" applyNumberFormat="1" applyFont="1" applyBorder="1" applyAlignment="1">
      <alignment horizontal="right" vertical="center" shrinkToFit="1"/>
    </xf>
    <xf numFmtId="41" fontId="3" fillId="3" borderId="3" xfId="0" applyNumberFormat="1" applyFont="1" applyFill="1" applyBorder="1" applyAlignment="1">
      <alignment horizontal="center" vertical="center" shrinkToFit="1"/>
    </xf>
    <xf numFmtId="41" fontId="3" fillId="3" borderId="1" xfId="0" applyNumberFormat="1" applyFont="1" applyFill="1" applyBorder="1" applyAlignment="1">
      <alignment horizontal="center" vertical="center" shrinkToFit="1"/>
    </xf>
    <xf numFmtId="0" fontId="3" fillId="0" borderId="2" xfId="1" applyNumberFormat="1" applyFont="1" applyBorder="1" applyAlignment="1">
      <alignment horizontal="center" vertical="center" shrinkToFit="1"/>
    </xf>
    <xf numFmtId="0" fontId="3" fillId="0" borderId="39" xfId="1" applyNumberFormat="1" applyFont="1" applyBorder="1" applyAlignment="1">
      <alignment horizontal="center" vertical="center" shrinkToFit="1"/>
    </xf>
    <xf numFmtId="41" fontId="3" fillId="3" borderId="67" xfId="1" applyFont="1" applyFill="1" applyBorder="1" applyAlignment="1">
      <alignment horizontal="center" vertical="center" shrinkToFit="1"/>
    </xf>
    <xf numFmtId="41" fontId="3" fillId="3" borderId="5" xfId="1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1" xfId="0" applyNumberFormat="1" applyFont="1" applyBorder="1" applyAlignment="1">
      <alignment horizontal="right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9" xfId="0" applyNumberFormat="1" applyFont="1" applyBorder="1" applyAlignment="1">
      <alignment horizontal="right" vertical="center" shrinkToFit="1"/>
    </xf>
    <xf numFmtId="41" fontId="3" fillId="0" borderId="49" xfId="1" applyFont="1" applyBorder="1" applyAlignment="1">
      <alignment horizontal="center" vertical="center" shrinkToFit="1"/>
    </xf>
    <xf numFmtId="10" fontId="3" fillId="0" borderId="22" xfId="0" applyNumberFormat="1" applyFont="1" applyBorder="1" applyAlignment="1">
      <alignment horizontal="center" vertical="center" shrinkToFit="1"/>
    </xf>
    <xf numFmtId="10" fontId="3" fillId="0" borderId="19" xfId="0" applyNumberFormat="1" applyFont="1" applyBorder="1" applyAlignment="1">
      <alignment horizontal="center" vertical="center" shrinkToFit="1"/>
    </xf>
    <xf numFmtId="10" fontId="3" fillId="0" borderId="21" xfId="0" applyNumberFormat="1" applyFont="1" applyBorder="1" applyAlignment="1">
      <alignment horizontal="center" vertical="center" shrinkToFit="1"/>
    </xf>
    <xf numFmtId="10" fontId="3" fillId="0" borderId="2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right" vertical="center" shrinkToFit="1"/>
    </xf>
    <xf numFmtId="0" fontId="3" fillId="0" borderId="2" xfId="0" quotePrefix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4" fontId="3" fillId="0" borderId="5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8" fontId="3" fillId="3" borderId="4" xfId="0" applyNumberFormat="1" applyFont="1" applyFill="1" applyBorder="1" applyAlignment="1">
      <alignment vertical="center" shrinkToFit="1"/>
    </xf>
    <xf numFmtId="178" fontId="3" fillId="3" borderId="6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178" fontId="3" fillId="3" borderId="2" xfId="0" applyNumberFormat="1" applyFont="1" applyFill="1" applyBorder="1" applyAlignment="1">
      <alignment vertical="center" shrinkToFit="1"/>
    </xf>
    <xf numFmtId="178" fontId="3" fillId="3" borderId="3" xfId="0" applyNumberFormat="1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1" xfId="1" applyNumberFormat="1" applyFont="1" applyBorder="1" applyAlignment="1">
      <alignment horizontal="center" vertical="center" shrinkToFit="1"/>
    </xf>
    <xf numFmtId="0" fontId="3" fillId="0" borderId="32" xfId="1" applyNumberFormat="1" applyFont="1" applyBorder="1" applyAlignment="1">
      <alignment horizontal="center" vertical="center" shrinkToFit="1"/>
    </xf>
    <xf numFmtId="0" fontId="3" fillId="0" borderId="56" xfId="1" applyNumberFormat="1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41" fontId="4" fillId="0" borderId="9" xfId="1" applyFont="1" applyBorder="1" applyAlignment="1">
      <alignment horizontal="center" vertical="center" shrinkToFit="1"/>
    </xf>
    <xf numFmtId="41" fontId="4" fillId="0" borderId="10" xfId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180" fontId="3" fillId="2" borderId="17" xfId="0" applyNumberFormat="1" applyFont="1" applyFill="1" applyBorder="1" applyAlignment="1">
      <alignment horizontal="center" vertical="center"/>
    </xf>
    <xf numFmtId="180" fontId="3" fillId="2" borderId="21" xfId="2" applyNumberFormat="1" applyFont="1" applyFill="1" applyBorder="1" applyAlignment="1">
      <alignment horizontal="center" vertical="center"/>
    </xf>
    <xf numFmtId="180" fontId="3" fillId="2" borderId="23" xfId="2" applyNumberFormat="1" applyFont="1" applyFill="1" applyBorder="1" applyAlignment="1">
      <alignment horizontal="center" vertical="center"/>
    </xf>
    <xf numFmtId="177" fontId="8" fillId="2" borderId="21" xfId="0" applyNumberFormat="1" applyFont="1" applyFill="1" applyBorder="1" applyAlignment="1">
      <alignment horizontal="right" vertical="center"/>
    </xf>
    <xf numFmtId="177" fontId="8" fillId="2" borderId="20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8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3" fillId="0" borderId="1" xfId="1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1" fontId="3" fillId="0" borderId="13" xfId="1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180" fontId="3" fillId="2" borderId="41" xfId="0" applyNumberFormat="1" applyFont="1" applyFill="1" applyBorder="1" applyAlignment="1">
      <alignment horizontal="center" vertical="center"/>
    </xf>
    <xf numFmtId="180" fontId="3" fillId="2" borderId="46" xfId="0" applyNumberFormat="1" applyFont="1" applyFill="1" applyBorder="1" applyAlignment="1">
      <alignment horizontal="center" vertical="center"/>
    </xf>
    <xf numFmtId="41" fontId="3" fillId="2" borderId="75" xfId="1" applyFont="1" applyFill="1" applyBorder="1" applyAlignment="1">
      <alignment horizontal="center" vertical="center"/>
    </xf>
    <xf numFmtId="41" fontId="3" fillId="0" borderId="41" xfId="1" applyFont="1" applyBorder="1" applyAlignment="1">
      <alignment horizontal="center" vertical="center"/>
    </xf>
    <xf numFmtId="41" fontId="3" fillId="2" borderId="75" xfId="0" applyNumberFormat="1" applyFont="1" applyFill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topLeftCell="A25" zoomScaleNormal="100" workbookViewId="0">
      <selection activeCell="O12" sqref="O12"/>
    </sheetView>
  </sheetViews>
  <sheetFormatPr defaultColWidth="9" defaultRowHeight="11.25"/>
  <cols>
    <col min="1" max="1" width="4.75" style="1" customWidth="1"/>
    <col min="2" max="2" width="11" style="1" customWidth="1"/>
    <col min="3" max="3" width="3.5" style="1" customWidth="1"/>
    <col min="4" max="4" width="4" style="1" customWidth="1"/>
    <col min="5" max="5" width="6.625" style="1" customWidth="1"/>
    <col min="6" max="6" width="6.5" style="1" customWidth="1"/>
    <col min="7" max="7" width="3.125" style="2" customWidth="1"/>
    <col min="8" max="8" width="11.625" style="2" customWidth="1"/>
    <col min="9" max="9" width="11.75" style="2" customWidth="1"/>
    <col min="10" max="10" width="5.5" style="2" customWidth="1"/>
    <col min="11" max="11" width="3.375" style="1" customWidth="1"/>
    <col min="12" max="12" width="8.75" style="1" customWidth="1"/>
    <col min="13" max="13" width="10.625" style="1" customWidth="1"/>
    <col min="14" max="14" width="9" style="1"/>
    <col min="15" max="15" width="12.75" style="1" bestFit="1" customWidth="1"/>
    <col min="16" max="16" width="10.5" style="1" customWidth="1"/>
    <col min="17" max="16384" width="9" style="1"/>
  </cols>
  <sheetData>
    <row r="1" spans="1:14" ht="15.75" customHeight="1">
      <c r="A1" s="214" t="s">
        <v>109</v>
      </c>
      <c r="B1" s="215"/>
      <c r="C1" s="215"/>
      <c r="D1" s="215"/>
      <c r="E1" s="215"/>
    </row>
    <row r="2" spans="1:14" ht="38.25" customHeight="1" thickBot="1"/>
    <row r="3" spans="1:14" ht="15.75" customHeight="1" thickBot="1">
      <c r="A3" s="179" t="s">
        <v>0</v>
      </c>
      <c r="B3" s="179"/>
      <c r="I3" s="3" t="s">
        <v>22</v>
      </c>
      <c r="J3" s="216">
        <v>870000000</v>
      </c>
      <c r="K3" s="216"/>
      <c r="L3" s="216"/>
      <c r="M3" s="217"/>
    </row>
    <row r="4" spans="1:14" ht="15.75" customHeight="1" thickBot="1">
      <c r="A4" s="218" t="s">
        <v>1</v>
      </c>
      <c r="B4" s="184"/>
      <c r="C4" s="185" t="s">
        <v>9</v>
      </c>
      <c r="D4" s="183"/>
      <c r="E4" s="184"/>
      <c r="F4" s="185" t="s">
        <v>2</v>
      </c>
      <c r="G4" s="184"/>
      <c r="H4" s="185" t="s">
        <v>34</v>
      </c>
      <c r="I4" s="183"/>
      <c r="J4" s="207" t="s">
        <v>32</v>
      </c>
      <c r="K4" s="208"/>
      <c r="L4" s="208"/>
      <c r="M4" s="209"/>
      <c r="N4" s="2"/>
    </row>
    <row r="5" spans="1:14" ht="15.75" customHeight="1" thickTop="1">
      <c r="A5" s="195">
        <v>29</v>
      </c>
      <c r="B5" s="196"/>
      <c r="C5" s="197" t="s">
        <v>3</v>
      </c>
      <c r="D5" s="196"/>
      <c r="E5" s="4">
        <v>342</v>
      </c>
      <c r="F5" s="198">
        <f>E5/3.305785</f>
        <v>103.45500387956264</v>
      </c>
      <c r="G5" s="199"/>
      <c r="H5" s="210" t="s">
        <v>107</v>
      </c>
      <c r="I5" s="211"/>
      <c r="J5" s="210"/>
      <c r="K5" s="211"/>
      <c r="L5" s="211"/>
      <c r="M5" s="212"/>
      <c r="N5" s="2"/>
    </row>
    <row r="6" spans="1:14" ht="15.75" customHeight="1">
      <c r="A6" s="200"/>
      <c r="B6" s="190"/>
      <c r="C6" s="127" t="s">
        <v>4</v>
      </c>
      <c r="D6" s="190"/>
      <c r="E6" s="5">
        <v>511.96</v>
      </c>
      <c r="F6" s="201">
        <f>E6/3.305785</f>
        <v>154.86790580754646</v>
      </c>
      <c r="G6" s="202"/>
      <c r="H6" s="127"/>
      <c r="I6" s="188"/>
      <c r="J6" s="127"/>
      <c r="K6" s="188"/>
      <c r="L6" s="188"/>
      <c r="M6" s="189"/>
      <c r="N6" s="2"/>
    </row>
    <row r="7" spans="1:14" ht="15.75" customHeight="1" thickBot="1">
      <c r="A7" s="203"/>
      <c r="B7" s="204"/>
      <c r="C7" s="93"/>
      <c r="D7" s="204"/>
      <c r="E7" s="6"/>
      <c r="F7" s="205"/>
      <c r="G7" s="206"/>
      <c r="H7" s="93"/>
      <c r="I7" s="94"/>
      <c r="J7" s="93"/>
      <c r="K7" s="94"/>
      <c r="L7" s="94"/>
      <c r="M7" s="213"/>
      <c r="N7" s="2"/>
    </row>
    <row r="8" spans="1:14" s="7" customFormat="1" ht="22.5" customHeight="1">
      <c r="G8" s="8"/>
      <c r="H8" s="8"/>
      <c r="I8" s="8"/>
      <c r="J8" s="8"/>
    </row>
    <row r="9" spans="1:14" ht="15.75" customHeight="1" thickBot="1">
      <c r="A9" s="179" t="s">
        <v>5</v>
      </c>
      <c r="B9" s="179"/>
    </row>
    <row r="10" spans="1:14" ht="15.75" customHeight="1">
      <c r="A10" s="82"/>
      <c r="B10" s="99"/>
      <c r="C10" s="192" t="s">
        <v>7</v>
      </c>
      <c r="D10" s="192"/>
      <c r="E10" s="192"/>
      <c r="F10" s="192"/>
      <c r="G10" s="192"/>
      <c r="H10" s="98" t="s">
        <v>27</v>
      </c>
      <c r="I10" s="99"/>
      <c r="J10" s="193" t="s">
        <v>8</v>
      </c>
      <c r="K10" s="98"/>
      <c r="L10" s="98"/>
      <c r="M10" s="140"/>
    </row>
    <row r="11" spans="1:14" ht="15.75" customHeight="1">
      <c r="A11" s="83" t="s">
        <v>6</v>
      </c>
      <c r="B11" s="78"/>
      <c r="C11" s="194">
        <v>42576</v>
      </c>
      <c r="D11" s="194"/>
      <c r="E11" s="194"/>
      <c r="F11" s="194"/>
      <c r="G11" s="194"/>
      <c r="H11" s="77" t="s">
        <v>28</v>
      </c>
      <c r="I11" s="78"/>
      <c r="J11" s="190" t="s">
        <v>11</v>
      </c>
      <c r="K11" s="77"/>
      <c r="L11" s="77"/>
      <c r="M11" s="191"/>
    </row>
    <row r="12" spans="1:14" ht="15.75" customHeight="1">
      <c r="A12" s="83" t="s">
        <v>24</v>
      </c>
      <c r="B12" s="78"/>
      <c r="C12" s="186">
        <v>511.96</v>
      </c>
      <c r="D12" s="187"/>
      <c r="E12" s="9" t="s">
        <v>10</v>
      </c>
      <c r="F12" s="36">
        <f>C12/3.305785</f>
        <v>154.86790580754646</v>
      </c>
      <c r="G12" s="37" t="s">
        <v>2</v>
      </c>
      <c r="H12" s="77" t="s">
        <v>29</v>
      </c>
      <c r="I12" s="78"/>
      <c r="J12" s="188" t="s">
        <v>108</v>
      </c>
      <c r="K12" s="188"/>
      <c r="L12" s="188"/>
      <c r="M12" s="189"/>
    </row>
    <row r="13" spans="1:14" ht="15.75" customHeight="1">
      <c r="A13" s="83" t="s">
        <v>25</v>
      </c>
      <c r="B13" s="78"/>
      <c r="C13" s="186">
        <v>166.36</v>
      </c>
      <c r="D13" s="187"/>
      <c r="E13" s="9" t="s">
        <v>10</v>
      </c>
      <c r="F13" s="36">
        <f>C13/3.305785</f>
        <v>50.32390188714632</v>
      </c>
      <c r="G13" s="37" t="s">
        <v>2</v>
      </c>
      <c r="H13" s="77" t="s">
        <v>30</v>
      </c>
      <c r="I13" s="78"/>
      <c r="J13" s="190" t="s">
        <v>12</v>
      </c>
      <c r="K13" s="77"/>
      <c r="L13" s="77"/>
      <c r="M13" s="191"/>
    </row>
    <row r="14" spans="1:14" ht="15.75" customHeight="1" thickBot="1">
      <c r="A14" s="86" t="s">
        <v>26</v>
      </c>
      <c r="B14" s="167"/>
      <c r="C14" s="175">
        <v>0.4864</v>
      </c>
      <c r="D14" s="175"/>
      <c r="E14" s="176"/>
      <c r="F14" s="10"/>
      <c r="G14" s="11"/>
      <c r="H14" s="75" t="s">
        <v>31</v>
      </c>
      <c r="I14" s="167"/>
      <c r="J14" s="176">
        <v>1.4970000000000001</v>
      </c>
      <c r="K14" s="177"/>
      <c r="L14" s="177"/>
      <c r="M14" s="178"/>
    </row>
    <row r="15" spans="1:14" ht="24" customHeight="1"/>
    <row r="16" spans="1:14" ht="15.75" customHeight="1" thickBot="1">
      <c r="A16" s="179" t="s">
        <v>13</v>
      </c>
      <c r="B16" s="179"/>
      <c r="K16" s="2"/>
    </row>
    <row r="17" spans="1:13" ht="15.75" customHeight="1" thickBot="1">
      <c r="A17" s="12" t="s">
        <v>14</v>
      </c>
      <c r="B17" s="180" t="s">
        <v>33</v>
      </c>
      <c r="C17" s="181"/>
      <c r="D17" s="182" t="s">
        <v>35</v>
      </c>
      <c r="E17" s="183"/>
      <c r="F17" s="184"/>
      <c r="G17" s="180" t="s">
        <v>15</v>
      </c>
      <c r="H17" s="180"/>
      <c r="I17" s="13" t="s">
        <v>16</v>
      </c>
      <c r="J17" s="185" t="s">
        <v>62</v>
      </c>
      <c r="K17" s="184"/>
      <c r="L17" s="38" t="s">
        <v>87</v>
      </c>
      <c r="M17" s="72" t="s">
        <v>88</v>
      </c>
    </row>
    <row r="18" spans="1:13" ht="15.75" customHeight="1" thickTop="1">
      <c r="A18" s="104">
        <v>1</v>
      </c>
      <c r="B18" s="117"/>
      <c r="C18" s="118"/>
      <c r="D18" s="119">
        <v>0</v>
      </c>
      <c r="E18" s="120"/>
      <c r="F18" s="42">
        <f>D18/3.305785</f>
        <v>0</v>
      </c>
      <c r="G18" s="121"/>
      <c r="H18" s="121"/>
      <c r="I18" s="14"/>
      <c r="J18" s="105"/>
      <c r="K18" s="106"/>
      <c r="L18" s="14"/>
      <c r="M18" s="39"/>
    </row>
    <row r="19" spans="1:13" ht="15.75" customHeight="1">
      <c r="A19" s="104"/>
      <c r="B19" s="117"/>
      <c r="C19" s="118"/>
      <c r="D19" s="119">
        <v>0</v>
      </c>
      <c r="E19" s="120"/>
      <c r="F19" s="42">
        <f>D19/3.305785</f>
        <v>0</v>
      </c>
      <c r="G19" s="121"/>
      <c r="H19" s="121"/>
      <c r="I19" s="14"/>
      <c r="J19" s="111"/>
      <c r="K19" s="112"/>
      <c r="L19" s="17">
        <v>0</v>
      </c>
      <c r="M19" s="40"/>
    </row>
    <row r="20" spans="1:13" ht="15.75" customHeight="1">
      <c r="A20" s="104"/>
      <c r="B20" s="117"/>
      <c r="C20" s="118"/>
      <c r="D20" s="119">
        <v>0</v>
      </c>
      <c r="E20" s="120"/>
      <c r="F20" s="42">
        <f t="shared" ref="F20:F21" si="0">D20/3.305785</f>
        <v>0</v>
      </c>
      <c r="G20" s="121">
        <v>0</v>
      </c>
      <c r="H20" s="121"/>
      <c r="I20" s="14">
        <v>0</v>
      </c>
      <c r="J20" s="111">
        <v>0</v>
      </c>
      <c r="K20" s="112"/>
      <c r="L20" s="17">
        <v>0</v>
      </c>
      <c r="M20" s="40"/>
    </row>
    <row r="21" spans="1:13" ht="15.75" customHeight="1">
      <c r="A21" s="104"/>
      <c r="B21" s="117"/>
      <c r="C21" s="118"/>
      <c r="D21" s="119">
        <v>0</v>
      </c>
      <c r="E21" s="120"/>
      <c r="F21" s="42">
        <f t="shared" si="0"/>
        <v>0</v>
      </c>
      <c r="G21" s="121">
        <v>0</v>
      </c>
      <c r="H21" s="121"/>
      <c r="I21" s="14">
        <v>0</v>
      </c>
      <c r="J21" s="111">
        <v>0</v>
      </c>
      <c r="K21" s="112"/>
      <c r="L21" s="17">
        <v>0</v>
      </c>
      <c r="M21" s="40"/>
    </row>
    <row r="22" spans="1:13" ht="15.75" customHeight="1">
      <c r="A22" s="104"/>
      <c r="B22" s="117"/>
      <c r="C22" s="118"/>
      <c r="D22" s="119">
        <v>0</v>
      </c>
      <c r="E22" s="120"/>
      <c r="F22" s="42">
        <f t="shared" ref="F22:F23" si="1">D22/3.305785</f>
        <v>0</v>
      </c>
      <c r="G22" s="121">
        <v>0</v>
      </c>
      <c r="H22" s="121"/>
      <c r="I22" s="14">
        <v>0</v>
      </c>
      <c r="J22" s="111">
        <v>0</v>
      </c>
      <c r="K22" s="112"/>
      <c r="L22" s="17">
        <v>0</v>
      </c>
      <c r="M22" s="40"/>
    </row>
    <row r="23" spans="1:13" ht="15.75" customHeight="1" thickBot="1">
      <c r="A23" s="150"/>
      <c r="B23" s="170"/>
      <c r="C23" s="171"/>
      <c r="D23" s="172">
        <v>0</v>
      </c>
      <c r="E23" s="173"/>
      <c r="F23" s="43">
        <f t="shared" si="1"/>
        <v>0</v>
      </c>
      <c r="G23" s="174">
        <v>0</v>
      </c>
      <c r="H23" s="174"/>
      <c r="I23" s="15">
        <v>0</v>
      </c>
      <c r="J23" s="107">
        <v>0</v>
      </c>
      <c r="K23" s="108"/>
      <c r="L23" s="18">
        <v>0</v>
      </c>
      <c r="M23" s="41"/>
    </row>
    <row r="24" spans="1:13" ht="15.75" customHeight="1">
      <c r="A24" s="82">
        <v>2</v>
      </c>
      <c r="B24" s="98" t="s">
        <v>98</v>
      </c>
      <c r="C24" s="99"/>
      <c r="D24" s="100">
        <v>0</v>
      </c>
      <c r="E24" s="101"/>
      <c r="F24" s="45">
        <f>D24/3.305785</f>
        <v>0</v>
      </c>
      <c r="G24" s="102">
        <v>35000000</v>
      </c>
      <c r="H24" s="102"/>
      <c r="I24" s="16">
        <v>30000</v>
      </c>
      <c r="J24" s="109">
        <v>0</v>
      </c>
      <c r="K24" s="110"/>
      <c r="L24" s="16">
        <v>0</v>
      </c>
      <c r="M24" s="57"/>
    </row>
    <row r="25" spans="1:13" ht="15.75" customHeight="1">
      <c r="A25" s="83"/>
      <c r="B25" s="77" t="s">
        <v>99</v>
      </c>
      <c r="C25" s="78"/>
      <c r="D25" s="119">
        <v>0</v>
      </c>
      <c r="E25" s="120"/>
      <c r="F25" s="44">
        <f t="shared" ref="F25:F29" si="2">D25/3.305785</f>
        <v>0</v>
      </c>
      <c r="G25" s="81">
        <v>1000000</v>
      </c>
      <c r="H25" s="81"/>
      <c r="I25" s="17">
        <v>300000</v>
      </c>
      <c r="J25" s="111">
        <v>0</v>
      </c>
      <c r="K25" s="112"/>
      <c r="L25" s="17">
        <v>0</v>
      </c>
      <c r="M25" s="40"/>
    </row>
    <row r="26" spans="1:13" ht="15.75" customHeight="1">
      <c r="A26" s="83"/>
      <c r="B26" s="77" t="s">
        <v>100</v>
      </c>
      <c r="C26" s="78"/>
      <c r="D26" s="119">
        <v>0</v>
      </c>
      <c r="E26" s="120"/>
      <c r="F26" s="44">
        <f t="shared" si="2"/>
        <v>0</v>
      </c>
      <c r="G26" s="81">
        <v>5000000</v>
      </c>
      <c r="H26" s="81"/>
      <c r="I26" s="17">
        <v>400000</v>
      </c>
      <c r="J26" s="111">
        <v>0</v>
      </c>
      <c r="K26" s="112"/>
      <c r="L26" s="17">
        <v>0</v>
      </c>
      <c r="M26" s="40"/>
    </row>
    <row r="27" spans="1:13" ht="15.75" customHeight="1">
      <c r="A27" s="84"/>
      <c r="B27" s="117" t="s">
        <v>101</v>
      </c>
      <c r="C27" s="118"/>
      <c r="D27" s="119">
        <v>0</v>
      </c>
      <c r="E27" s="120"/>
      <c r="F27" s="42">
        <f t="shared" si="2"/>
        <v>0</v>
      </c>
      <c r="G27" s="121">
        <v>2000000</v>
      </c>
      <c r="H27" s="121"/>
      <c r="I27" s="14">
        <v>250000</v>
      </c>
      <c r="J27" s="111">
        <v>0</v>
      </c>
      <c r="K27" s="112"/>
      <c r="L27" s="17">
        <v>0</v>
      </c>
      <c r="M27" s="40"/>
    </row>
    <row r="28" spans="1:13" ht="15.75" customHeight="1">
      <c r="A28" s="84"/>
      <c r="B28" s="117" t="s">
        <v>102</v>
      </c>
      <c r="C28" s="118"/>
      <c r="D28" s="119">
        <v>0</v>
      </c>
      <c r="E28" s="120"/>
      <c r="F28" s="42">
        <f t="shared" si="2"/>
        <v>0</v>
      </c>
      <c r="G28" s="121">
        <v>35000000</v>
      </c>
      <c r="H28" s="121"/>
      <c r="I28" s="14">
        <v>20000</v>
      </c>
      <c r="J28" s="111">
        <v>0</v>
      </c>
      <c r="K28" s="112"/>
      <c r="L28" s="17">
        <v>0</v>
      </c>
      <c r="M28" s="40"/>
    </row>
    <row r="29" spans="1:13" ht="15.75" customHeight="1" thickBot="1">
      <c r="A29" s="84"/>
      <c r="B29" s="122"/>
      <c r="C29" s="123"/>
      <c r="D29" s="124">
        <v>0</v>
      </c>
      <c r="E29" s="125"/>
      <c r="F29" s="44">
        <f t="shared" si="2"/>
        <v>0</v>
      </c>
      <c r="G29" s="126">
        <v>0</v>
      </c>
      <c r="H29" s="126"/>
      <c r="I29" s="19">
        <v>0</v>
      </c>
      <c r="J29" s="113">
        <v>0</v>
      </c>
      <c r="K29" s="114"/>
      <c r="L29" s="19">
        <v>0</v>
      </c>
      <c r="M29" s="58"/>
    </row>
    <row r="30" spans="1:13" ht="15.75" customHeight="1">
      <c r="A30" s="82">
        <v>3</v>
      </c>
      <c r="B30" s="98" t="s">
        <v>93</v>
      </c>
      <c r="C30" s="99"/>
      <c r="D30" s="100">
        <v>0</v>
      </c>
      <c r="E30" s="101"/>
      <c r="F30" s="69">
        <f>D30/3.305785</f>
        <v>0</v>
      </c>
      <c r="G30" s="102">
        <v>40000000</v>
      </c>
      <c r="H30" s="102"/>
      <c r="I30" s="16">
        <v>30000</v>
      </c>
      <c r="J30" s="102"/>
      <c r="K30" s="102"/>
      <c r="L30" s="16">
        <v>0</v>
      </c>
      <c r="M30" s="57"/>
    </row>
    <row r="31" spans="1:13" ht="15.75" customHeight="1">
      <c r="A31" s="83"/>
      <c r="B31" s="77" t="s">
        <v>94</v>
      </c>
      <c r="C31" s="78"/>
      <c r="D31" s="79">
        <v>0</v>
      </c>
      <c r="E31" s="80"/>
      <c r="F31" s="68">
        <f>D31/3.305785</f>
        <v>0</v>
      </c>
      <c r="G31" s="81">
        <v>35000000</v>
      </c>
      <c r="H31" s="81"/>
      <c r="I31" s="17">
        <v>20000</v>
      </c>
      <c r="J31" s="81">
        <v>0</v>
      </c>
      <c r="K31" s="81"/>
      <c r="L31" s="17">
        <v>0</v>
      </c>
      <c r="M31" s="40"/>
    </row>
    <row r="32" spans="1:13" ht="15.75" customHeight="1">
      <c r="A32" s="83"/>
      <c r="B32" s="77" t="s">
        <v>95</v>
      </c>
      <c r="C32" s="78"/>
      <c r="D32" s="79">
        <v>0</v>
      </c>
      <c r="E32" s="80"/>
      <c r="F32" s="67">
        <f t="shared" ref="F32:F33" si="3">D32/3.305785</f>
        <v>0</v>
      </c>
      <c r="G32" s="81">
        <v>55000000</v>
      </c>
      <c r="H32" s="81"/>
      <c r="I32" s="17">
        <v>50000</v>
      </c>
      <c r="J32" s="81">
        <v>0</v>
      </c>
      <c r="K32" s="81"/>
      <c r="L32" s="17">
        <v>0</v>
      </c>
      <c r="M32" s="40"/>
    </row>
    <row r="33" spans="1:13" ht="15.75" customHeight="1">
      <c r="A33" s="83"/>
      <c r="B33" s="77" t="s">
        <v>96</v>
      </c>
      <c r="C33" s="78"/>
      <c r="D33" s="79">
        <v>0</v>
      </c>
      <c r="E33" s="80"/>
      <c r="F33" s="67">
        <f t="shared" si="3"/>
        <v>0</v>
      </c>
      <c r="G33" s="81">
        <v>500000</v>
      </c>
      <c r="H33" s="81"/>
      <c r="I33" s="17">
        <v>250000</v>
      </c>
      <c r="J33" s="81">
        <v>0</v>
      </c>
      <c r="K33" s="81"/>
      <c r="L33" s="17">
        <v>0</v>
      </c>
      <c r="M33" s="40"/>
    </row>
    <row r="34" spans="1:13" s="2" customFormat="1" ht="15.75" customHeight="1">
      <c r="A34" s="83"/>
      <c r="B34" s="77" t="s">
        <v>97</v>
      </c>
      <c r="C34" s="78"/>
      <c r="D34" s="79">
        <v>0</v>
      </c>
      <c r="E34" s="80"/>
      <c r="F34" s="68">
        <f t="shared" ref="F34:F53" si="4">D34/3.305785</f>
        <v>0</v>
      </c>
      <c r="G34" s="81">
        <v>2000000</v>
      </c>
      <c r="H34" s="81"/>
      <c r="I34" s="17">
        <v>320000</v>
      </c>
      <c r="J34" s="81">
        <v>0</v>
      </c>
      <c r="K34" s="81"/>
      <c r="L34" s="17">
        <v>0</v>
      </c>
      <c r="M34" s="40"/>
    </row>
    <row r="35" spans="1:13" s="2" customFormat="1" ht="15.75" customHeight="1" thickBot="1">
      <c r="A35" s="86"/>
      <c r="B35" s="75"/>
      <c r="C35" s="167"/>
      <c r="D35" s="168">
        <v>0</v>
      </c>
      <c r="E35" s="169"/>
      <c r="F35" s="46">
        <f t="shared" si="4"/>
        <v>0</v>
      </c>
      <c r="G35" s="115">
        <v>0</v>
      </c>
      <c r="H35" s="115"/>
      <c r="I35" s="18">
        <v>0</v>
      </c>
      <c r="J35" s="115">
        <v>0</v>
      </c>
      <c r="K35" s="115"/>
      <c r="L35" s="18">
        <v>0</v>
      </c>
      <c r="M35" s="41"/>
    </row>
    <row r="36" spans="1:13" s="2" customFormat="1" ht="16.5" customHeight="1">
      <c r="A36" s="104">
        <v>4</v>
      </c>
      <c r="B36" s="117" t="s">
        <v>103</v>
      </c>
      <c r="C36" s="118"/>
      <c r="D36" s="119">
        <v>0</v>
      </c>
      <c r="E36" s="120"/>
      <c r="F36" s="70">
        <f t="shared" si="4"/>
        <v>0</v>
      </c>
      <c r="G36" s="121">
        <v>2000000</v>
      </c>
      <c r="H36" s="121"/>
      <c r="I36" s="14">
        <v>450000</v>
      </c>
      <c r="J36" s="121"/>
      <c r="K36" s="121"/>
      <c r="L36" s="14">
        <v>0</v>
      </c>
      <c r="M36" s="39"/>
    </row>
    <row r="37" spans="1:13" ht="15.75" customHeight="1">
      <c r="A37" s="104"/>
      <c r="B37" s="77" t="s">
        <v>104</v>
      </c>
      <c r="C37" s="78"/>
      <c r="D37" s="79">
        <v>0</v>
      </c>
      <c r="E37" s="80"/>
      <c r="F37" s="67">
        <f t="shared" si="4"/>
        <v>0</v>
      </c>
      <c r="G37" s="81">
        <v>55000000</v>
      </c>
      <c r="H37" s="81"/>
      <c r="I37" s="17">
        <v>50000</v>
      </c>
      <c r="J37" s="81">
        <v>0</v>
      </c>
      <c r="K37" s="81"/>
      <c r="L37" s="17">
        <v>0</v>
      </c>
      <c r="M37" s="40"/>
    </row>
    <row r="38" spans="1:13" ht="15.75" customHeight="1">
      <c r="A38" s="104"/>
      <c r="B38" s="77" t="s">
        <v>105</v>
      </c>
      <c r="C38" s="78"/>
      <c r="D38" s="79">
        <v>0</v>
      </c>
      <c r="E38" s="80"/>
      <c r="F38" s="67">
        <f t="shared" si="4"/>
        <v>0</v>
      </c>
      <c r="G38" s="81">
        <v>20000000</v>
      </c>
      <c r="H38" s="81"/>
      <c r="I38" s="17">
        <v>100000</v>
      </c>
      <c r="J38" s="81">
        <v>0</v>
      </c>
      <c r="K38" s="81"/>
      <c r="L38" s="17">
        <v>0</v>
      </c>
      <c r="M38" s="40"/>
    </row>
    <row r="39" spans="1:13" s="2" customFormat="1" ht="15.75" customHeight="1">
      <c r="A39" s="104"/>
      <c r="B39" s="77" t="s">
        <v>106</v>
      </c>
      <c r="C39" s="78"/>
      <c r="D39" s="79">
        <v>0</v>
      </c>
      <c r="E39" s="80"/>
      <c r="F39" s="68">
        <f t="shared" ref="F39:F40" si="5">D39/3.305785</f>
        <v>0</v>
      </c>
      <c r="G39" s="81">
        <v>1000000</v>
      </c>
      <c r="H39" s="81"/>
      <c r="I39" s="17">
        <v>250000</v>
      </c>
      <c r="J39" s="81">
        <v>0</v>
      </c>
      <c r="K39" s="81"/>
      <c r="L39" s="17">
        <v>0</v>
      </c>
      <c r="M39" s="40"/>
    </row>
    <row r="40" spans="1:13" s="2" customFormat="1" ht="15.75" customHeight="1">
      <c r="A40" s="104"/>
      <c r="B40" s="77"/>
      <c r="C40" s="78"/>
      <c r="D40" s="79">
        <v>0</v>
      </c>
      <c r="E40" s="80"/>
      <c r="F40" s="68">
        <f t="shared" si="5"/>
        <v>0</v>
      </c>
      <c r="G40" s="81">
        <v>0</v>
      </c>
      <c r="H40" s="81"/>
      <c r="I40" s="17">
        <v>0</v>
      </c>
      <c r="J40" s="81">
        <v>0</v>
      </c>
      <c r="K40" s="81"/>
      <c r="L40" s="17">
        <v>0</v>
      </c>
      <c r="M40" s="40"/>
    </row>
    <row r="41" spans="1:13" s="2" customFormat="1" ht="15.75" customHeight="1" thickBot="1">
      <c r="A41" s="150"/>
      <c r="B41" s="75"/>
      <c r="C41" s="167"/>
      <c r="D41" s="168">
        <v>0</v>
      </c>
      <c r="E41" s="169"/>
      <c r="F41" s="46">
        <f t="shared" si="4"/>
        <v>0</v>
      </c>
      <c r="G41" s="115">
        <v>0</v>
      </c>
      <c r="H41" s="115"/>
      <c r="I41" s="18">
        <v>0</v>
      </c>
      <c r="J41" s="115">
        <v>0</v>
      </c>
      <c r="K41" s="115"/>
      <c r="L41" s="18">
        <v>0</v>
      </c>
      <c r="M41" s="41"/>
    </row>
    <row r="42" spans="1:13" ht="15.75" customHeight="1">
      <c r="A42" s="103">
        <v>5</v>
      </c>
      <c r="B42" s="77"/>
      <c r="C42" s="78"/>
      <c r="D42" s="79">
        <v>0</v>
      </c>
      <c r="E42" s="80"/>
      <c r="F42" s="67">
        <f t="shared" ref="F42:F45" si="6">D42/3.305785</f>
        <v>0</v>
      </c>
      <c r="G42" s="81">
        <v>0</v>
      </c>
      <c r="H42" s="81"/>
      <c r="I42" s="17">
        <v>0</v>
      </c>
      <c r="J42" s="81">
        <v>0</v>
      </c>
      <c r="K42" s="81"/>
      <c r="L42" s="17">
        <v>0</v>
      </c>
      <c r="M42" s="40"/>
    </row>
    <row r="43" spans="1:13" ht="15.75" customHeight="1">
      <c r="A43" s="104"/>
      <c r="B43" s="77"/>
      <c r="C43" s="78"/>
      <c r="D43" s="79">
        <v>0</v>
      </c>
      <c r="E43" s="80"/>
      <c r="F43" s="67">
        <f t="shared" si="6"/>
        <v>0</v>
      </c>
      <c r="G43" s="81">
        <v>0</v>
      </c>
      <c r="H43" s="81"/>
      <c r="I43" s="17">
        <v>0</v>
      </c>
      <c r="J43" s="81">
        <v>0</v>
      </c>
      <c r="K43" s="81"/>
      <c r="L43" s="17">
        <v>0</v>
      </c>
      <c r="M43" s="40"/>
    </row>
    <row r="44" spans="1:13" s="2" customFormat="1" ht="15.75" customHeight="1">
      <c r="A44" s="104"/>
      <c r="B44" s="77"/>
      <c r="C44" s="78"/>
      <c r="D44" s="79">
        <v>0</v>
      </c>
      <c r="E44" s="80"/>
      <c r="F44" s="68">
        <f t="shared" si="6"/>
        <v>0</v>
      </c>
      <c r="G44" s="81">
        <v>0</v>
      </c>
      <c r="H44" s="81"/>
      <c r="I44" s="17">
        <v>0</v>
      </c>
      <c r="J44" s="81">
        <v>0</v>
      </c>
      <c r="K44" s="81"/>
      <c r="L44" s="17">
        <v>0</v>
      </c>
      <c r="M44" s="40"/>
    </row>
    <row r="45" spans="1:13" s="2" customFormat="1" ht="15.75" customHeight="1">
      <c r="A45" s="104"/>
      <c r="B45" s="77"/>
      <c r="C45" s="78"/>
      <c r="D45" s="79">
        <v>0</v>
      </c>
      <c r="E45" s="80"/>
      <c r="F45" s="68">
        <f t="shared" si="6"/>
        <v>0</v>
      </c>
      <c r="G45" s="81">
        <v>0</v>
      </c>
      <c r="H45" s="81"/>
      <c r="I45" s="17">
        <v>0</v>
      </c>
      <c r="J45" s="81">
        <v>0</v>
      </c>
      <c r="K45" s="81"/>
      <c r="L45" s="17">
        <v>0</v>
      </c>
      <c r="M45" s="40"/>
    </row>
    <row r="46" spans="1:13" s="2" customFormat="1" ht="15.75" customHeight="1">
      <c r="A46" s="104"/>
      <c r="B46" s="146"/>
      <c r="C46" s="147"/>
      <c r="D46" s="119">
        <v>0</v>
      </c>
      <c r="E46" s="120"/>
      <c r="F46" s="66">
        <f t="shared" si="4"/>
        <v>0</v>
      </c>
      <c r="G46" s="121">
        <v>0</v>
      </c>
      <c r="H46" s="121"/>
      <c r="I46" s="14">
        <v>0</v>
      </c>
      <c r="J46" s="105">
        <v>0</v>
      </c>
      <c r="K46" s="106"/>
      <c r="L46" s="14">
        <v>0</v>
      </c>
      <c r="M46" s="39"/>
    </row>
    <row r="47" spans="1:13" s="2" customFormat="1" ht="15.75" customHeight="1" thickBot="1">
      <c r="A47" s="104"/>
      <c r="B47" s="148"/>
      <c r="C47" s="149"/>
      <c r="D47" s="124">
        <v>0</v>
      </c>
      <c r="E47" s="125"/>
      <c r="F47" s="44">
        <f t="shared" si="4"/>
        <v>0</v>
      </c>
      <c r="G47" s="126">
        <v>0</v>
      </c>
      <c r="H47" s="126"/>
      <c r="I47" s="19">
        <v>0</v>
      </c>
      <c r="J47" s="113">
        <v>0</v>
      </c>
      <c r="K47" s="114"/>
      <c r="L47" s="19">
        <v>0</v>
      </c>
      <c r="M47" s="58"/>
    </row>
    <row r="48" spans="1:13" ht="15.75" customHeight="1">
      <c r="A48" s="82">
        <v>6</v>
      </c>
      <c r="B48" s="98"/>
      <c r="C48" s="99"/>
      <c r="D48" s="100">
        <v>0</v>
      </c>
      <c r="E48" s="101"/>
      <c r="F48" s="71">
        <f t="shared" si="4"/>
        <v>0</v>
      </c>
      <c r="G48" s="102">
        <v>0</v>
      </c>
      <c r="H48" s="102"/>
      <c r="I48" s="16">
        <v>0</v>
      </c>
      <c r="J48" s="102">
        <v>0</v>
      </c>
      <c r="K48" s="102"/>
      <c r="L48" s="16">
        <v>0</v>
      </c>
      <c r="M48" s="57"/>
    </row>
    <row r="49" spans="1:15" s="2" customFormat="1" ht="15.75" customHeight="1">
      <c r="A49" s="83"/>
      <c r="B49" s="77"/>
      <c r="C49" s="78"/>
      <c r="D49" s="79">
        <v>0</v>
      </c>
      <c r="E49" s="80"/>
      <c r="F49" s="68">
        <f t="shared" si="4"/>
        <v>0</v>
      </c>
      <c r="G49" s="81">
        <v>0</v>
      </c>
      <c r="H49" s="81"/>
      <c r="I49" s="17">
        <v>0</v>
      </c>
      <c r="J49" s="81">
        <v>0</v>
      </c>
      <c r="K49" s="81"/>
      <c r="L49" s="17">
        <v>0</v>
      </c>
      <c r="M49" s="40"/>
    </row>
    <row r="50" spans="1:15" s="2" customFormat="1" ht="15.75" customHeight="1">
      <c r="A50" s="83"/>
      <c r="B50" s="77"/>
      <c r="C50" s="78"/>
      <c r="D50" s="79">
        <v>0</v>
      </c>
      <c r="E50" s="80"/>
      <c r="F50" s="68">
        <f t="shared" si="4"/>
        <v>0</v>
      </c>
      <c r="G50" s="81">
        <v>0</v>
      </c>
      <c r="H50" s="81"/>
      <c r="I50" s="17">
        <v>0</v>
      </c>
      <c r="J50" s="81">
        <v>0</v>
      </c>
      <c r="K50" s="81"/>
      <c r="L50" s="17">
        <v>0</v>
      </c>
      <c r="M50" s="40"/>
    </row>
    <row r="51" spans="1:15" s="2" customFormat="1" ht="15.75" customHeight="1">
      <c r="A51" s="83"/>
      <c r="B51" s="77"/>
      <c r="C51" s="78"/>
      <c r="D51" s="79">
        <v>0</v>
      </c>
      <c r="E51" s="80"/>
      <c r="F51" s="68">
        <f t="shared" ref="F51" si="7">D51/3.305785</f>
        <v>0</v>
      </c>
      <c r="G51" s="81">
        <v>0</v>
      </c>
      <c r="H51" s="81"/>
      <c r="I51" s="17">
        <v>0</v>
      </c>
      <c r="J51" s="81">
        <v>0</v>
      </c>
      <c r="K51" s="81"/>
      <c r="L51" s="17">
        <v>0</v>
      </c>
      <c r="M51" s="40"/>
    </row>
    <row r="52" spans="1:15" ht="15.75" customHeight="1">
      <c r="A52" s="83"/>
      <c r="B52" s="77"/>
      <c r="C52" s="78"/>
      <c r="D52" s="79">
        <v>0</v>
      </c>
      <c r="E52" s="80"/>
      <c r="F52" s="68">
        <f t="shared" si="4"/>
        <v>0</v>
      </c>
      <c r="G52" s="81">
        <v>0</v>
      </c>
      <c r="H52" s="81"/>
      <c r="I52" s="17">
        <v>0</v>
      </c>
      <c r="J52" s="81">
        <v>0</v>
      </c>
      <c r="K52" s="81"/>
      <c r="L52" s="17">
        <v>0</v>
      </c>
      <c r="M52" s="40"/>
    </row>
    <row r="53" spans="1:15" ht="15.75" customHeight="1" thickBot="1">
      <c r="A53" s="84"/>
      <c r="B53" s="122"/>
      <c r="C53" s="123"/>
      <c r="D53" s="159">
        <v>0</v>
      </c>
      <c r="E53" s="160"/>
      <c r="F53" s="44">
        <f t="shared" si="4"/>
        <v>0</v>
      </c>
      <c r="G53" s="126">
        <v>0</v>
      </c>
      <c r="H53" s="126"/>
      <c r="I53" s="19">
        <v>0</v>
      </c>
      <c r="J53" s="126">
        <v>0</v>
      </c>
      <c r="K53" s="126"/>
      <c r="L53" s="19">
        <v>0</v>
      </c>
      <c r="M53" s="58"/>
    </row>
    <row r="54" spans="1:15" s="2" customFormat="1" ht="15.75" customHeight="1" thickBot="1">
      <c r="A54" s="21" t="s">
        <v>17</v>
      </c>
      <c r="B54" s="141"/>
      <c r="C54" s="142"/>
      <c r="D54" s="143"/>
      <c r="E54" s="144"/>
      <c r="F54" s="73"/>
      <c r="G54" s="145">
        <f>SUM(G18:H53)</f>
        <v>288500000</v>
      </c>
      <c r="H54" s="145"/>
      <c r="I54" s="74">
        <f>SUM(I18:I53)</f>
        <v>2520000</v>
      </c>
      <c r="J54" s="145">
        <f>SUM(J18:K53)</f>
        <v>0</v>
      </c>
      <c r="K54" s="145"/>
      <c r="L54" s="74">
        <f>SUM(L18:L53)</f>
        <v>0</v>
      </c>
      <c r="M54" s="59"/>
    </row>
    <row r="55" spans="1:15" s="2" customFormat="1" ht="36" customHeight="1" thickBot="1">
      <c r="A55" s="1"/>
      <c r="B55" s="1"/>
      <c r="C55" s="1"/>
      <c r="D55" s="1"/>
      <c r="E55" s="1"/>
      <c r="F55" s="1"/>
      <c r="I55" s="2" t="s">
        <v>37</v>
      </c>
      <c r="K55" s="1"/>
      <c r="L55" s="1"/>
      <c r="M55" s="1"/>
    </row>
    <row r="56" spans="1:15" ht="18" customHeight="1">
      <c r="A56" s="85" t="s">
        <v>39</v>
      </c>
      <c r="B56" s="132" t="s">
        <v>18</v>
      </c>
      <c r="C56" s="133"/>
      <c r="D56" s="134">
        <f>J3</f>
        <v>870000000</v>
      </c>
      <c r="E56" s="135"/>
      <c r="F56" s="135"/>
      <c r="G56" s="136" t="s">
        <v>16</v>
      </c>
      <c r="H56" s="137"/>
      <c r="I56" s="138">
        <f>I54+J54</f>
        <v>2520000</v>
      </c>
      <c r="J56" s="139"/>
      <c r="K56" s="139"/>
      <c r="L56" s="98" t="s">
        <v>23</v>
      </c>
      <c r="M56" s="140"/>
      <c r="N56" s="2"/>
    </row>
    <row r="57" spans="1:15" ht="18" customHeight="1">
      <c r="A57" s="83"/>
      <c r="B57" s="127" t="s">
        <v>19</v>
      </c>
      <c r="C57" s="128"/>
      <c r="D57" s="161">
        <f>G54</f>
        <v>288500000</v>
      </c>
      <c r="E57" s="162"/>
      <c r="F57" s="162"/>
      <c r="G57" s="153" t="s">
        <v>40</v>
      </c>
      <c r="H57" s="154"/>
      <c r="I57" s="151">
        <f>D58*L57/12</f>
        <v>1108333.3333333333</v>
      </c>
      <c r="J57" s="152"/>
      <c r="K57" s="152"/>
      <c r="L57" s="155">
        <v>3.7999999999999999E-2</v>
      </c>
      <c r="M57" s="156"/>
      <c r="N57" s="2"/>
    </row>
    <row r="58" spans="1:15" ht="18" customHeight="1">
      <c r="A58" s="83"/>
      <c r="B58" s="127" t="s">
        <v>20</v>
      </c>
      <c r="C58" s="128"/>
      <c r="D58" s="112">
        <v>350000000</v>
      </c>
      <c r="E58" s="81"/>
      <c r="F58" s="81"/>
      <c r="G58" s="163" t="s">
        <v>87</v>
      </c>
      <c r="H58" s="164"/>
      <c r="I58" s="165">
        <f>L54</f>
        <v>0</v>
      </c>
      <c r="J58" s="166"/>
      <c r="K58" s="151"/>
      <c r="L58" s="157"/>
      <c r="M58" s="158"/>
      <c r="N58" s="2"/>
    </row>
    <row r="59" spans="1:15" ht="18" customHeight="1" thickBot="1">
      <c r="A59" s="83"/>
      <c r="B59" s="93" t="s">
        <v>21</v>
      </c>
      <c r="C59" s="129"/>
      <c r="D59" s="87">
        <f>D56-D57-D58</f>
        <v>231500000</v>
      </c>
      <c r="E59" s="88"/>
      <c r="F59" s="88"/>
      <c r="G59" s="153" t="s">
        <v>41</v>
      </c>
      <c r="H59" s="154"/>
      <c r="I59" s="151">
        <f>I56-I57-I58</f>
        <v>1411666.6666666667</v>
      </c>
      <c r="J59" s="152"/>
      <c r="K59" s="152"/>
      <c r="L59" s="130"/>
      <c r="M59" s="131"/>
      <c r="N59" s="2"/>
    </row>
    <row r="60" spans="1:15" ht="18" customHeight="1" thickBot="1">
      <c r="A60" s="86"/>
      <c r="B60" s="89" t="s">
        <v>42</v>
      </c>
      <c r="C60" s="90"/>
      <c r="D60" s="91">
        <f>(I59*12)/D59*100</f>
        <v>7.3174946004319663</v>
      </c>
      <c r="E60" s="92"/>
      <c r="F60" s="47" t="s">
        <v>43</v>
      </c>
      <c r="G60" s="93" t="s">
        <v>44</v>
      </c>
      <c r="H60" s="94"/>
      <c r="I60" s="95">
        <f>I59*12</f>
        <v>16940000</v>
      </c>
      <c r="J60" s="96"/>
      <c r="K60" s="97"/>
      <c r="L60" s="75"/>
      <c r="M60" s="76"/>
      <c r="N60" s="2"/>
    </row>
    <row r="61" spans="1:15" ht="15.75" customHeight="1">
      <c r="O61" s="20"/>
    </row>
    <row r="63" spans="1:15" s="2" customFormat="1" ht="20.25" customHeight="1">
      <c r="A63" s="116" t="s">
        <v>36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</row>
    <row r="64" spans="1:15" s="2" customFormat="1" ht="20.25" customHeight="1">
      <c r="A64" s="116" t="s">
        <v>38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</row>
    <row r="65" spans="1:13" s="2" customFormat="1">
      <c r="A65" s="1"/>
      <c r="B65" s="1"/>
      <c r="C65" s="1"/>
      <c r="D65" s="1"/>
      <c r="E65" s="1"/>
      <c r="F65" s="1"/>
      <c r="I65" s="2" t="s">
        <v>37</v>
      </c>
      <c r="K65" s="1"/>
      <c r="L65" s="1"/>
      <c r="M65" s="1"/>
    </row>
  </sheetData>
  <mergeCells count="231"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D57:F57"/>
    <mergeCell ref="G58:H58"/>
    <mergeCell ref="I58:K58"/>
    <mergeCell ref="B41:C41"/>
    <mergeCell ref="D41:E41"/>
    <mergeCell ref="G41:H41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B37:C37"/>
    <mergeCell ref="D37:E37"/>
    <mergeCell ref="J52:K52"/>
    <mergeCell ref="J53:K53"/>
    <mergeCell ref="J41:K41"/>
    <mergeCell ref="J54:K54"/>
    <mergeCell ref="I57:K57"/>
    <mergeCell ref="G57:H57"/>
    <mergeCell ref="L57:M57"/>
    <mergeCell ref="I59:K59"/>
    <mergeCell ref="L58:M58"/>
    <mergeCell ref="G59:H59"/>
    <mergeCell ref="G52:H52"/>
    <mergeCell ref="G53:H53"/>
    <mergeCell ref="D54:E54"/>
    <mergeCell ref="G54:H54"/>
    <mergeCell ref="B46:C46"/>
    <mergeCell ref="D46:E46"/>
    <mergeCell ref="G46:H46"/>
    <mergeCell ref="G47:H47"/>
    <mergeCell ref="B47:C47"/>
    <mergeCell ref="D47:E47"/>
    <mergeCell ref="A36:A41"/>
    <mergeCell ref="B36:C36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J30:K30"/>
    <mergeCell ref="J36:K36"/>
    <mergeCell ref="B54:C54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J37:K37"/>
    <mergeCell ref="B38:C38"/>
    <mergeCell ref="D38:E38"/>
    <mergeCell ref="G38:H38"/>
    <mergeCell ref="J38:K38"/>
    <mergeCell ref="B39:C39"/>
    <mergeCell ref="D39:E39"/>
    <mergeCell ref="G39:H39"/>
    <mergeCell ref="J39:K39"/>
    <mergeCell ref="G40:H40"/>
    <mergeCell ref="J40:K40"/>
    <mergeCell ref="B42:C42"/>
    <mergeCell ref="D42:E42"/>
    <mergeCell ref="G42:H42"/>
    <mergeCell ref="J42:K42"/>
    <mergeCell ref="B43:C43"/>
    <mergeCell ref="D43:E43"/>
    <mergeCell ref="G43:H43"/>
    <mergeCell ref="J43:K43"/>
    <mergeCell ref="B44:C44"/>
    <mergeCell ref="D44:E44"/>
    <mergeCell ref="G44:H44"/>
    <mergeCell ref="J44:K44"/>
    <mergeCell ref="B45:C45"/>
    <mergeCell ref="D45:E45"/>
    <mergeCell ref="G45:H45"/>
    <mergeCell ref="J45:K45"/>
    <mergeCell ref="A42:A47"/>
    <mergeCell ref="J46:K46"/>
    <mergeCell ref="J47:K47"/>
    <mergeCell ref="L60:M60"/>
    <mergeCell ref="B51:C51"/>
    <mergeCell ref="D51:E51"/>
    <mergeCell ref="G51:H51"/>
    <mergeCell ref="J51:K51"/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G49:H49"/>
    <mergeCell ref="J49:K49"/>
    <mergeCell ref="B50:C50"/>
    <mergeCell ref="D50:E50"/>
    <mergeCell ref="G50:H50"/>
    <mergeCell ref="J50:K50"/>
  </mergeCells>
  <phoneticPr fontId="2" type="noConversion"/>
  <pageMargins left="0.25" right="0.25" top="0.94" bottom="0.9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3"/>
  <sheetViews>
    <sheetView topLeftCell="A7" workbookViewId="0">
      <selection activeCell="C35" sqref="C35:F35"/>
    </sheetView>
  </sheetViews>
  <sheetFormatPr defaultRowHeight="16.5"/>
  <cols>
    <col min="1" max="2" width="6.75" style="22" customWidth="1"/>
    <col min="3" max="3" width="6.125" style="22" customWidth="1"/>
    <col min="4" max="4" width="2.875" style="22" customWidth="1"/>
    <col min="5" max="5" width="6.75" style="22" customWidth="1"/>
    <col min="6" max="6" width="2.25" style="22" customWidth="1"/>
    <col min="7" max="7" width="12.375" style="22" customWidth="1"/>
    <col min="8" max="8" width="2.25" style="22" customWidth="1"/>
    <col min="9" max="9" width="6.5" style="22" customWidth="1"/>
    <col min="10" max="10" width="5.375" style="22" customWidth="1"/>
    <col min="11" max="11" width="8.25" style="22" customWidth="1"/>
    <col min="12" max="12" width="2.75" style="22" customWidth="1"/>
    <col min="13" max="13" width="6.5" style="22" customWidth="1"/>
    <col min="14" max="14" width="2.875" customWidth="1"/>
    <col min="15" max="15" width="12.75" customWidth="1"/>
  </cols>
  <sheetData>
    <row r="1" spans="1:15" ht="27" thickBot="1">
      <c r="A1" s="270" t="s">
        <v>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2"/>
    </row>
    <row r="2" spans="1:15" ht="18" customHeight="1"/>
    <row r="3" spans="1:15" s="24" customFormat="1" ht="15.75" customHeight="1" thickBot="1">
      <c r="A3" s="35" t="s">
        <v>46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5" s="24" customFormat="1" ht="15.75" customHeight="1">
      <c r="A4" s="263" t="s">
        <v>84</v>
      </c>
      <c r="B4" s="227"/>
      <c r="C4" s="227" t="s">
        <v>47</v>
      </c>
      <c r="D4" s="227"/>
      <c r="E4" s="227"/>
      <c r="F4" s="227"/>
      <c r="G4" s="227"/>
      <c r="H4" s="227"/>
      <c r="I4" s="227"/>
      <c r="J4" s="227"/>
      <c r="K4" s="227"/>
      <c r="L4" s="227"/>
      <c r="M4" s="227" t="s">
        <v>51</v>
      </c>
      <c r="N4" s="227"/>
      <c r="O4" s="27"/>
    </row>
    <row r="5" spans="1:15" s="24" customFormat="1" ht="15.75" customHeight="1">
      <c r="A5" s="259" t="s">
        <v>52</v>
      </c>
      <c r="B5" s="238"/>
      <c r="C5" s="54">
        <v>297.69</v>
      </c>
      <c r="D5" s="52" t="s">
        <v>92</v>
      </c>
      <c r="E5" s="51">
        <f>C5/3.305785</f>
        <v>90.05122837692106</v>
      </c>
      <c r="F5" s="48" t="s">
        <v>91</v>
      </c>
      <c r="G5" s="264" t="s">
        <v>48</v>
      </c>
      <c r="H5" s="265"/>
      <c r="I5" s="53">
        <v>177.95</v>
      </c>
      <c r="J5" s="52" t="s">
        <v>90</v>
      </c>
      <c r="K5" s="51">
        <f>I5/3.305785</f>
        <v>53.82987701862038</v>
      </c>
      <c r="L5" s="48" t="s">
        <v>91</v>
      </c>
      <c r="M5" s="273" t="s">
        <v>49</v>
      </c>
      <c r="N5" s="264"/>
      <c r="O5" s="55"/>
    </row>
    <row r="6" spans="1:15" s="24" customFormat="1" ht="15.75" customHeight="1">
      <c r="A6" s="259" t="s">
        <v>82</v>
      </c>
      <c r="B6" s="238"/>
      <c r="C6" s="242" t="s">
        <v>55</v>
      </c>
      <c r="D6" s="243"/>
      <c r="E6" s="243"/>
      <c r="F6" s="48"/>
      <c r="G6" s="266" t="s">
        <v>85</v>
      </c>
      <c r="H6" s="238"/>
      <c r="I6" s="242" t="s">
        <v>8</v>
      </c>
      <c r="J6" s="243"/>
      <c r="K6" s="243"/>
      <c r="L6" s="48"/>
      <c r="M6" s="243" t="s">
        <v>50</v>
      </c>
      <c r="N6" s="266"/>
      <c r="O6" s="30"/>
    </row>
    <row r="7" spans="1:15" s="24" customFormat="1" ht="15.75" customHeight="1" thickBot="1">
      <c r="A7" s="248" t="s">
        <v>83</v>
      </c>
      <c r="B7" s="219"/>
      <c r="C7" s="244" t="s">
        <v>56</v>
      </c>
      <c r="D7" s="245"/>
      <c r="E7" s="245"/>
      <c r="F7" s="49"/>
      <c r="G7" s="267" t="s">
        <v>86</v>
      </c>
      <c r="H7" s="219"/>
      <c r="I7" s="244" t="s">
        <v>54</v>
      </c>
      <c r="J7" s="245"/>
      <c r="K7" s="245"/>
      <c r="L7" s="49"/>
      <c r="M7" s="245" t="s">
        <v>53</v>
      </c>
      <c r="N7" s="267"/>
      <c r="O7" s="32"/>
    </row>
    <row r="8" spans="1:15" s="24" customFormat="1" ht="15.7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5" s="24" customFormat="1" ht="15.75" customHeight="1" thickBot="1">
      <c r="A9" s="35" t="s">
        <v>57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5" s="24" customFormat="1" ht="15.75" customHeight="1">
      <c r="A10" s="25" t="s">
        <v>58</v>
      </c>
      <c r="B10" s="26" t="s">
        <v>59</v>
      </c>
      <c r="C10" s="246" t="s">
        <v>60</v>
      </c>
      <c r="D10" s="246"/>
      <c r="E10" s="227" t="s">
        <v>15</v>
      </c>
      <c r="F10" s="227"/>
      <c r="G10" s="227"/>
      <c r="H10" s="227" t="s">
        <v>61</v>
      </c>
      <c r="I10" s="227"/>
      <c r="J10" s="227"/>
      <c r="K10" s="227" t="s">
        <v>62</v>
      </c>
      <c r="L10" s="227"/>
      <c r="M10" s="227" t="s">
        <v>89</v>
      </c>
      <c r="N10" s="227"/>
      <c r="O10" s="34" t="s">
        <v>88</v>
      </c>
    </row>
    <row r="11" spans="1:15" s="24" customFormat="1" ht="15.75" customHeight="1">
      <c r="A11" s="259" t="s">
        <v>63</v>
      </c>
      <c r="B11" s="29">
        <v>101</v>
      </c>
      <c r="C11" s="239" t="s">
        <v>69</v>
      </c>
      <c r="D11" s="239"/>
      <c r="E11" s="237">
        <v>30000000</v>
      </c>
      <c r="F11" s="237"/>
      <c r="G11" s="237"/>
      <c r="H11" s="237">
        <v>2300000</v>
      </c>
      <c r="I11" s="237"/>
      <c r="J11" s="237"/>
      <c r="K11" s="237">
        <v>50000</v>
      </c>
      <c r="L11" s="237"/>
      <c r="M11" s="237">
        <v>10000</v>
      </c>
      <c r="N11" s="237"/>
      <c r="O11" s="56"/>
    </row>
    <row r="12" spans="1:15" s="24" customFormat="1" ht="15.75" customHeight="1">
      <c r="A12" s="259"/>
      <c r="B12" s="29">
        <v>102</v>
      </c>
      <c r="C12" s="239" t="s">
        <v>69</v>
      </c>
      <c r="D12" s="239"/>
      <c r="E12" s="237">
        <v>80000000</v>
      </c>
      <c r="F12" s="237"/>
      <c r="G12" s="237"/>
      <c r="H12" s="237">
        <v>3500000</v>
      </c>
      <c r="I12" s="237"/>
      <c r="J12" s="237"/>
      <c r="K12" s="237">
        <v>100000</v>
      </c>
      <c r="L12" s="237"/>
      <c r="M12" s="237">
        <v>0</v>
      </c>
      <c r="N12" s="237"/>
      <c r="O12" s="56"/>
    </row>
    <row r="13" spans="1:15" s="24" customFormat="1" ht="15.75" customHeight="1">
      <c r="A13" s="259"/>
      <c r="B13" s="29"/>
      <c r="C13" s="238"/>
      <c r="D13" s="238"/>
      <c r="E13" s="237">
        <v>0</v>
      </c>
      <c r="F13" s="237"/>
      <c r="G13" s="237"/>
      <c r="H13" s="237">
        <v>0</v>
      </c>
      <c r="I13" s="237"/>
      <c r="J13" s="237"/>
      <c r="K13" s="237">
        <v>0</v>
      </c>
      <c r="L13" s="237"/>
      <c r="M13" s="237">
        <v>0</v>
      </c>
      <c r="N13" s="237"/>
      <c r="O13" s="56"/>
    </row>
    <row r="14" spans="1:15" s="24" customFormat="1" ht="15.75" customHeight="1">
      <c r="A14" s="259" t="s">
        <v>64</v>
      </c>
      <c r="B14" s="29">
        <v>201</v>
      </c>
      <c r="C14" s="239" t="s">
        <v>69</v>
      </c>
      <c r="D14" s="239"/>
      <c r="E14" s="237">
        <v>20000000</v>
      </c>
      <c r="F14" s="237"/>
      <c r="G14" s="237"/>
      <c r="H14" s="237">
        <v>1500000</v>
      </c>
      <c r="I14" s="237"/>
      <c r="J14" s="237"/>
      <c r="K14" s="237">
        <v>100000</v>
      </c>
      <c r="L14" s="237"/>
      <c r="M14" s="237">
        <v>0</v>
      </c>
      <c r="N14" s="237"/>
      <c r="O14" s="56"/>
    </row>
    <row r="15" spans="1:15" s="24" customFormat="1" ht="15.75" customHeight="1">
      <c r="A15" s="259"/>
      <c r="B15" s="29"/>
      <c r="C15" s="238"/>
      <c r="D15" s="238"/>
      <c r="E15" s="237">
        <v>0</v>
      </c>
      <c r="F15" s="237"/>
      <c r="G15" s="237"/>
      <c r="H15" s="237">
        <v>0</v>
      </c>
      <c r="I15" s="237"/>
      <c r="J15" s="237"/>
      <c r="K15" s="237">
        <v>0</v>
      </c>
      <c r="L15" s="237"/>
      <c r="M15" s="237">
        <v>0</v>
      </c>
      <c r="N15" s="237"/>
      <c r="O15" s="56"/>
    </row>
    <row r="16" spans="1:15" s="24" customFormat="1" ht="15.75" customHeight="1">
      <c r="A16" s="259"/>
      <c r="B16" s="29"/>
      <c r="C16" s="238"/>
      <c r="D16" s="238"/>
      <c r="E16" s="237">
        <v>0</v>
      </c>
      <c r="F16" s="237"/>
      <c r="G16" s="237"/>
      <c r="H16" s="237">
        <v>0</v>
      </c>
      <c r="I16" s="237"/>
      <c r="J16" s="237"/>
      <c r="K16" s="237">
        <v>0</v>
      </c>
      <c r="L16" s="237"/>
      <c r="M16" s="237">
        <v>0</v>
      </c>
      <c r="N16" s="237"/>
      <c r="O16" s="56"/>
    </row>
    <row r="17" spans="1:15" s="24" customFormat="1" ht="15.75" customHeight="1">
      <c r="A17" s="259" t="s">
        <v>65</v>
      </c>
      <c r="B17" s="29">
        <v>301</v>
      </c>
      <c r="C17" s="239" t="s">
        <v>69</v>
      </c>
      <c r="D17" s="239"/>
      <c r="E17" s="237">
        <v>20000000</v>
      </c>
      <c r="F17" s="237"/>
      <c r="G17" s="237"/>
      <c r="H17" s="237">
        <v>1200000</v>
      </c>
      <c r="I17" s="237"/>
      <c r="J17" s="237"/>
      <c r="K17" s="237">
        <v>60000</v>
      </c>
      <c r="L17" s="237"/>
      <c r="M17" s="237">
        <v>0</v>
      </c>
      <c r="N17" s="237"/>
      <c r="O17" s="56"/>
    </row>
    <row r="18" spans="1:15" s="24" customFormat="1" ht="15.75" customHeight="1">
      <c r="A18" s="259"/>
      <c r="B18" s="29"/>
      <c r="C18" s="238"/>
      <c r="D18" s="238"/>
      <c r="E18" s="237">
        <v>0</v>
      </c>
      <c r="F18" s="237"/>
      <c r="G18" s="237"/>
      <c r="H18" s="237">
        <v>0</v>
      </c>
      <c r="I18" s="237"/>
      <c r="J18" s="237"/>
      <c r="K18" s="237">
        <v>0</v>
      </c>
      <c r="L18" s="237"/>
      <c r="M18" s="237">
        <v>0</v>
      </c>
      <c r="N18" s="237"/>
      <c r="O18" s="56"/>
    </row>
    <row r="19" spans="1:15" s="24" customFormat="1" ht="15.75" customHeight="1">
      <c r="A19" s="259"/>
      <c r="B19" s="29"/>
      <c r="C19" s="238"/>
      <c r="D19" s="238"/>
      <c r="E19" s="237">
        <v>0</v>
      </c>
      <c r="F19" s="237"/>
      <c r="G19" s="237"/>
      <c r="H19" s="237">
        <v>0</v>
      </c>
      <c r="I19" s="237"/>
      <c r="J19" s="237"/>
      <c r="K19" s="237">
        <v>0</v>
      </c>
      <c r="L19" s="237"/>
      <c r="M19" s="237">
        <v>0</v>
      </c>
      <c r="N19" s="237"/>
      <c r="O19" s="56"/>
    </row>
    <row r="20" spans="1:15" s="24" customFormat="1" ht="15.75" customHeight="1">
      <c r="A20" s="259" t="s">
        <v>66</v>
      </c>
      <c r="B20" s="29">
        <v>401</v>
      </c>
      <c r="C20" s="239" t="s">
        <v>69</v>
      </c>
      <c r="D20" s="239"/>
      <c r="E20" s="237">
        <v>0</v>
      </c>
      <c r="F20" s="237"/>
      <c r="G20" s="237"/>
      <c r="H20" s="237">
        <v>0</v>
      </c>
      <c r="I20" s="237"/>
      <c r="J20" s="237"/>
      <c r="K20" s="237">
        <v>0</v>
      </c>
      <c r="L20" s="237"/>
      <c r="M20" s="237">
        <v>0</v>
      </c>
      <c r="N20" s="237"/>
      <c r="O20" s="56"/>
    </row>
    <row r="21" spans="1:15" s="24" customFormat="1" ht="15.75" customHeight="1">
      <c r="A21" s="259"/>
      <c r="B21" s="29"/>
      <c r="C21" s="238"/>
      <c r="D21" s="238"/>
      <c r="E21" s="237">
        <v>0</v>
      </c>
      <c r="F21" s="237"/>
      <c r="G21" s="237"/>
      <c r="H21" s="237">
        <v>0</v>
      </c>
      <c r="I21" s="237"/>
      <c r="J21" s="237"/>
      <c r="K21" s="237">
        <v>0</v>
      </c>
      <c r="L21" s="237"/>
      <c r="M21" s="237">
        <v>0</v>
      </c>
      <c r="N21" s="237"/>
      <c r="O21" s="56"/>
    </row>
    <row r="22" spans="1:15" s="24" customFormat="1" ht="15.75" customHeight="1">
      <c r="A22" s="259"/>
      <c r="B22" s="29"/>
      <c r="C22" s="238"/>
      <c r="D22" s="238"/>
      <c r="E22" s="237">
        <v>0</v>
      </c>
      <c r="F22" s="237"/>
      <c r="G22" s="237"/>
      <c r="H22" s="237">
        <v>0</v>
      </c>
      <c r="I22" s="237"/>
      <c r="J22" s="237"/>
      <c r="K22" s="237">
        <v>0</v>
      </c>
      <c r="L22" s="237"/>
      <c r="M22" s="237">
        <v>0</v>
      </c>
      <c r="N22" s="237"/>
      <c r="O22" s="56"/>
    </row>
    <row r="23" spans="1:15" s="24" customFormat="1" ht="15.75" customHeight="1">
      <c r="A23" s="259" t="s">
        <v>67</v>
      </c>
      <c r="B23" s="29">
        <v>501</v>
      </c>
      <c r="C23" s="239" t="s">
        <v>69</v>
      </c>
      <c r="D23" s="239"/>
      <c r="E23" s="237">
        <v>0</v>
      </c>
      <c r="F23" s="237"/>
      <c r="G23" s="237"/>
      <c r="H23" s="237">
        <v>0</v>
      </c>
      <c r="I23" s="237"/>
      <c r="J23" s="237"/>
      <c r="K23" s="237">
        <v>0</v>
      </c>
      <c r="L23" s="237"/>
      <c r="M23" s="237">
        <v>0</v>
      </c>
      <c r="N23" s="237"/>
      <c r="O23" s="56"/>
    </row>
    <row r="24" spans="1:15" s="24" customFormat="1" ht="15.75" customHeight="1">
      <c r="A24" s="259"/>
      <c r="B24" s="29"/>
      <c r="C24" s="238"/>
      <c r="D24" s="238"/>
      <c r="E24" s="237">
        <v>0</v>
      </c>
      <c r="F24" s="237"/>
      <c r="G24" s="237"/>
      <c r="H24" s="237">
        <v>0</v>
      </c>
      <c r="I24" s="237"/>
      <c r="J24" s="237"/>
      <c r="K24" s="237">
        <v>0</v>
      </c>
      <c r="L24" s="237"/>
      <c r="M24" s="237">
        <v>0</v>
      </c>
      <c r="N24" s="237"/>
      <c r="O24" s="56"/>
    </row>
    <row r="25" spans="1:15" s="24" customFormat="1" ht="15.75" customHeight="1" thickBot="1">
      <c r="A25" s="260"/>
      <c r="B25" s="60"/>
      <c r="C25" s="240"/>
      <c r="D25" s="240"/>
      <c r="E25" s="256">
        <v>0</v>
      </c>
      <c r="F25" s="256"/>
      <c r="G25" s="256"/>
      <c r="H25" s="256">
        <v>0</v>
      </c>
      <c r="I25" s="256"/>
      <c r="J25" s="256"/>
      <c r="K25" s="256">
        <v>0</v>
      </c>
      <c r="L25" s="256"/>
      <c r="M25" s="256">
        <v>0</v>
      </c>
      <c r="N25" s="256"/>
      <c r="O25" s="61"/>
    </row>
    <row r="26" spans="1:15" s="24" customFormat="1" ht="15.75" customHeight="1" thickTop="1" thickBot="1">
      <c r="A26" s="62" t="s">
        <v>68</v>
      </c>
      <c r="B26" s="63"/>
      <c r="C26" s="241"/>
      <c r="D26" s="241"/>
      <c r="E26" s="257">
        <f>SUM(E11:G25)</f>
        <v>150000000</v>
      </c>
      <c r="F26" s="257"/>
      <c r="G26" s="257"/>
      <c r="H26" s="255">
        <f>SUM(H11:J25)</f>
        <v>8500000</v>
      </c>
      <c r="I26" s="255"/>
      <c r="J26" s="255"/>
      <c r="K26" s="255">
        <f>SUM(K11:L25)</f>
        <v>310000</v>
      </c>
      <c r="L26" s="255"/>
      <c r="M26" s="255">
        <f>SUM(M11:N25)</f>
        <v>10000</v>
      </c>
      <c r="N26" s="255"/>
      <c r="O26" s="64"/>
    </row>
    <row r="27" spans="1:15" s="24" customFormat="1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5" s="24" customFormat="1" ht="15.75" customHeight="1" thickBot="1">
      <c r="A28" s="274" t="s">
        <v>73</v>
      </c>
      <c r="B28" s="274"/>
      <c r="C28" s="274"/>
      <c r="D28" s="274"/>
      <c r="E28" s="274"/>
      <c r="F28" s="35"/>
      <c r="G28" s="33"/>
      <c r="H28" s="23"/>
      <c r="I28" s="23"/>
      <c r="J28" s="23"/>
      <c r="K28" s="23"/>
      <c r="L28" s="23"/>
      <c r="M28" s="23"/>
    </row>
    <row r="29" spans="1:15" s="24" customFormat="1" ht="15.75" customHeight="1" thickBot="1">
      <c r="A29" s="228" t="s">
        <v>70</v>
      </c>
      <c r="B29" s="229"/>
      <c r="C29" s="229"/>
      <c r="D29" s="229"/>
      <c r="E29" s="229"/>
      <c r="F29" s="229"/>
      <c r="G29" s="230"/>
      <c r="H29" s="231" t="s">
        <v>80</v>
      </c>
      <c r="I29" s="229"/>
      <c r="J29" s="229"/>
      <c r="K29" s="229"/>
      <c r="L29" s="229"/>
      <c r="M29" s="229"/>
      <c r="N29" s="229"/>
      <c r="O29" s="232"/>
    </row>
    <row r="30" spans="1:15" s="24" customFormat="1" ht="15.75" customHeight="1" thickTop="1">
      <c r="A30" s="261" t="s">
        <v>60</v>
      </c>
      <c r="B30" s="235"/>
      <c r="C30" s="235" t="s">
        <v>74</v>
      </c>
      <c r="D30" s="235"/>
      <c r="E30" s="235"/>
      <c r="F30" s="235"/>
      <c r="G30" s="249"/>
      <c r="H30" s="262" t="s">
        <v>60</v>
      </c>
      <c r="I30" s="235"/>
      <c r="J30" s="235"/>
      <c r="K30" s="235" t="s">
        <v>74</v>
      </c>
      <c r="L30" s="235"/>
      <c r="M30" s="235"/>
      <c r="N30" s="235"/>
      <c r="O30" s="236"/>
    </row>
    <row r="31" spans="1:15" s="24" customFormat="1" ht="15.75" customHeight="1">
      <c r="A31" s="259" t="s">
        <v>18</v>
      </c>
      <c r="B31" s="238"/>
      <c r="C31" s="250">
        <v>2900000000</v>
      </c>
      <c r="D31" s="250"/>
      <c r="E31" s="250"/>
      <c r="F31" s="250"/>
      <c r="G31" s="251"/>
      <c r="H31" s="247" t="s">
        <v>16</v>
      </c>
      <c r="I31" s="238"/>
      <c r="J31" s="238"/>
      <c r="K31" s="221">
        <f>H26+K26</f>
        <v>8810000</v>
      </c>
      <c r="L31" s="221"/>
      <c r="M31" s="221"/>
      <c r="N31" s="221"/>
      <c r="O31" s="222"/>
    </row>
    <row r="32" spans="1:15" s="24" customFormat="1" ht="15.75" customHeight="1">
      <c r="A32" s="259" t="s">
        <v>15</v>
      </c>
      <c r="B32" s="238"/>
      <c r="C32" s="221">
        <f>E26</f>
        <v>150000000</v>
      </c>
      <c r="D32" s="221"/>
      <c r="E32" s="221"/>
      <c r="F32" s="221"/>
      <c r="G32" s="252"/>
      <c r="H32" s="233" t="s">
        <v>40</v>
      </c>
      <c r="I32" s="234"/>
      <c r="J32" s="50">
        <v>3.7999999999999999E-2</v>
      </c>
      <c r="K32" s="221">
        <f>C33*J32/12</f>
        <v>2850000</v>
      </c>
      <c r="L32" s="221"/>
      <c r="M32" s="221"/>
      <c r="N32" s="221"/>
      <c r="O32" s="222"/>
    </row>
    <row r="33" spans="1:21" s="24" customFormat="1" ht="15.75" customHeight="1">
      <c r="A33" s="259" t="s">
        <v>71</v>
      </c>
      <c r="B33" s="238"/>
      <c r="C33" s="250">
        <v>900000000</v>
      </c>
      <c r="D33" s="250"/>
      <c r="E33" s="250"/>
      <c r="F33" s="250"/>
      <c r="G33" s="251"/>
      <c r="H33" s="247" t="s">
        <v>89</v>
      </c>
      <c r="I33" s="238"/>
      <c r="J33" s="238"/>
      <c r="K33" s="221">
        <f>M26</f>
        <v>10000</v>
      </c>
      <c r="L33" s="221"/>
      <c r="M33" s="221"/>
      <c r="N33" s="221"/>
      <c r="O33" s="222"/>
    </row>
    <row r="34" spans="1:21" s="24" customFormat="1" ht="15.75" customHeight="1">
      <c r="A34" s="260" t="s">
        <v>72</v>
      </c>
      <c r="B34" s="240"/>
      <c r="C34" s="253">
        <f>C31-C32-C33</f>
        <v>1850000000</v>
      </c>
      <c r="D34" s="253"/>
      <c r="E34" s="253"/>
      <c r="F34" s="253"/>
      <c r="G34" s="254"/>
      <c r="H34" s="247" t="s">
        <v>41</v>
      </c>
      <c r="I34" s="238"/>
      <c r="J34" s="238"/>
      <c r="K34" s="221">
        <f>K31-K32-K33</f>
        <v>5950000</v>
      </c>
      <c r="L34" s="221"/>
      <c r="M34" s="221"/>
      <c r="N34" s="221"/>
      <c r="O34" s="222"/>
    </row>
    <row r="35" spans="1:21" s="24" customFormat="1" ht="15.75" customHeight="1" thickBot="1">
      <c r="A35" s="248" t="s">
        <v>75</v>
      </c>
      <c r="B35" s="219"/>
      <c r="C35" s="225">
        <f>K35/C34*100</f>
        <v>3.8594594594594591</v>
      </c>
      <c r="D35" s="225"/>
      <c r="E35" s="225"/>
      <c r="F35" s="226"/>
      <c r="G35" s="65" t="s">
        <v>43</v>
      </c>
      <c r="H35" s="258" t="s">
        <v>81</v>
      </c>
      <c r="I35" s="219"/>
      <c r="J35" s="219"/>
      <c r="K35" s="223">
        <f>K34*12</f>
        <v>71400000</v>
      </c>
      <c r="L35" s="223"/>
      <c r="M35" s="223"/>
      <c r="N35" s="223"/>
      <c r="O35" s="224"/>
    </row>
    <row r="36" spans="1:21" s="24" customFormat="1" ht="15.75" customHeight="1">
      <c r="A36" s="35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21" s="24" customFormat="1" ht="15.75" customHeight="1" thickBot="1">
      <c r="A37" s="35" t="s">
        <v>76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1:21" s="24" customFormat="1" ht="20.25" customHeight="1">
      <c r="A38" s="25" t="s">
        <v>77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68"/>
    </row>
    <row r="39" spans="1:21" s="24" customFormat="1" ht="20.25" customHeight="1">
      <c r="A39" s="28" t="s">
        <v>78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69"/>
    </row>
    <row r="40" spans="1:21" s="24" customFormat="1" ht="20.25" customHeight="1" thickBot="1">
      <c r="A40" s="31" t="s">
        <v>79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20"/>
    </row>
    <row r="42" spans="1:21">
      <c r="A42" s="116" t="s">
        <v>36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7"/>
      <c r="Q42" s="7"/>
      <c r="R42" s="7"/>
      <c r="S42" s="7"/>
      <c r="T42" s="7"/>
      <c r="U42" s="7"/>
    </row>
    <row r="43" spans="1:21">
      <c r="A43" s="116" t="s">
        <v>38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7"/>
      <c r="Q43" s="7"/>
      <c r="R43" s="7"/>
      <c r="S43" s="7"/>
      <c r="T43" s="7"/>
      <c r="U43" s="7"/>
    </row>
  </sheetData>
  <mergeCells count="139">
    <mergeCell ref="B38:O38"/>
    <mergeCell ref="B39:O39"/>
    <mergeCell ref="A42:O42"/>
    <mergeCell ref="A43:O43"/>
    <mergeCell ref="H34:J34"/>
    <mergeCell ref="A1:O1"/>
    <mergeCell ref="M24:N24"/>
    <mergeCell ref="M25:N25"/>
    <mergeCell ref="M26:N26"/>
    <mergeCell ref="M18:N18"/>
    <mergeCell ref="M19:N19"/>
    <mergeCell ref="M20:N20"/>
    <mergeCell ref="M21:N21"/>
    <mergeCell ref="M22:N22"/>
    <mergeCell ref="M10:N10"/>
    <mergeCell ref="M11:N11"/>
    <mergeCell ref="M4:N4"/>
    <mergeCell ref="M5:N5"/>
    <mergeCell ref="M6:N6"/>
    <mergeCell ref="M7:N7"/>
    <mergeCell ref="A28:E28"/>
    <mergeCell ref="A11:A13"/>
    <mergeCell ref="A14:A16"/>
    <mergeCell ref="E21:G21"/>
    <mergeCell ref="E22:G22"/>
    <mergeCell ref="A4:B4"/>
    <mergeCell ref="A5:B5"/>
    <mergeCell ref="A6:B6"/>
    <mergeCell ref="A7:B7"/>
    <mergeCell ref="G5:H5"/>
    <mergeCell ref="G6:H6"/>
    <mergeCell ref="G7:H7"/>
    <mergeCell ref="C6:E6"/>
    <mergeCell ref="C7:E7"/>
    <mergeCell ref="C21:D21"/>
    <mergeCell ref="A17:A19"/>
    <mergeCell ref="A20:A22"/>
    <mergeCell ref="E11:G11"/>
    <mergeCell ref="E12:G12"/>
    <mergeCell ref="E13:G13"/>
    <mergeCell ref="E14:G14"/>
    <mergeCell ref="E15:G15"/>
    <mergeCell ref="E16:G16"/>
    <mergeCell ref="E17:G17"/>
    <mergeCell ref="E18:G18"/>
    <mergeCell ref="E20:G20"/>
    <mergeCell ref="E19:G19"/>
    <mergeCell ref="K17:L17"/>
    <mergeCell ref="K18:L18"/>
    <mergeCell ref="K19:L19"/>
    <mergeCell ref="C17:D17"/>
    <mergeCell ref="C18:D18"/>
    <mergeCell ref="C19:D19"/>
    <mergeCell ref="C20:D20"/>
    <mergeCell ref="K26:L26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K25:L25"/>
    <mergeCell ref="K20:L20"/>
    <mergeCell ref="K21:L21"/>
    <mergeCell ref="K22:L22"/>
    <mergeCell ref="K23:L23"/>
    <mergeCell ref="K24:L24"/>
    <mergeCell ref="H33:J33"/>
    <mergeCell ref="A35:B35"/>
    <mergeCell ref="C30:G30"/>
    <mergeCell ref="C31:G31"/>
    <mergeCell ref="C32:G32"/>
    <mergeCell ref="C33:G33"/>
    <mergeCell ref="C34:G34"/>
    <mergeCell ref="H26:J26"/>
    <mergeCell ref="E23:G23"/>
    <mergeCell ref="E24:G24"/>
    <mergeCell ref="E25:G25"/>
    <mergeCell ref="E26:G26"/>
    <mergeCell ref="H35:J35"/>
    <mergeCell ref="A31:B31"/>
    <mergeCell ref="A32:B32"/>
    <mergeCell ref="A33:B33"/>
    <mergeCell ref="A34:B34"/>
    <mergeCell ref="A30:B30"/>
    <mergeCell ref="H30:J30"/>
    <mergeCell ref="A23:A25"/>
    <mergeCell ref="H31:J31"/>
    <mergeCell ref="I6:K6"/>
    <mergeCell ref="I7:K7"/>
    <mergeCell ref="C10:D10"/>
    <mergeCell ref="C11:D11"/>
    <mergeCell ref="C12:D12"/>
    <mergeCell ref="C13:D13"/>
    <mergeCell ref="C14:D14"/>
    <mergeCell ref="C15:D15"/>
    <mergeCell ref="C16:D16"/>
    <mergeCell ref="K10:L10"/>
    <mergeCell ref="K11:L11"/>
    <mergeCell ref="K12:L12"/>
    <mergeCell ref="K13:L13"/>
    <mergeCell ref="K14:L14"/>
    <mergeCell ref="H15:J15"/>
    <mergeCell ref="H10:J10"/>
    <mergeCell ref="H11:J11"/>
    <mergeCell ref="H12:J12"/>
    <mergeCell ref="H14:J14"/>
    <mergeCell ref="H13:J13"/>
    <mergeCell ref="K15:L15"/>
    <mergeCell ref="K16:L16"/>
    <mergeCell ref="E10:G10"/>
    <mergeCell ref="B40:O40"/>
    <mergeCell ref="K33:O33"/>
    <mergeCell ref="K34:O34"/>
    <mergeCell ref="K35:O35"/>
    <mergeCell ref="C35:F35"/>
    <mergeCell ref="C4:L4"/>
    <mergeCell ref="A29:G29"/>
    <mergeCell ref="H29:O29"/>
    <mergeCell ref="H32:I32"/>
    <mergeCell ref="K30:O30"/>
    <mergeCell ref="K31:O31"/>
    <mergeCell ref="K32:O32"/>
    <mergeCell ref="M12:N12"/>
    <mergeCell ref="M13:N13"/>
    <mergeCell ref="M14:N14"/>
    <mergeCell ref="M15:N15"/>
    <mergeCell ref="M16:N16"/>
    <mergeCell ref="M17:N17"/>
    <mergeCell ref="M23:N23"/>
    <mergeCell ref="C22:D22"/>
    <mergeCell ref="C23:D23"/>
    <mergeCell ref="C24:D24"/>
    <mergeCell ref="C25:D25"/>
    <mergeCell ref="C26:D26"/>
  </mergeCells>
  <phoneticPr fontId="2" type="noConversion"/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6층상가수익분석표1</vt:lpstr>
      <vt:lpstr>분석표2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lastPrinted>2019-03-30T10:20:28Z</cp:lastPrinted>
  <dcterms:created xsi:type="dcterms:W3CDTF">2018-01-21T12:33:23Z</dcterms:created>
  <dcterms:modified xsi:type="dcterms:W3CDTF">2019-07-28T03:44:22Z</dcterms:modified>
</cp:coreProperties>
</file>