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9040" windowHeight="15840"/>
  </bookViews>
  <sheets>
    <sheet name="상가수익분석표1" sheetId="7" r:id="rId1"/>
  </sheets>
  <calcPr calcId="125725"/>
</workbook>
</file>

<file path=xl/calcChain.xml><?xml version="1.0" encoding="utf-8"?>
<calcChain xmlns="http://schemas.openxmlformats.org/spreadsheetml/2006/main">
  <c r="L35" i="7"/>
  <c r="I39" s="1"/>
  <c r="G35" l="1"/>
  <c r="D35"/>
  <c r="I35"/>
  <c r="F5" l="1"/>
  <c r="F6"/>
  <c r="J35" l="1"/>
  <c r="I38"/>
  <c r="I40" s="1"/>
  <c r="F25" l="1"/>
  <c r="F20"/>
  <c r="D37"/>
  <c r="I37"/>
  <c r="D38"/>
  <c r="F34"/>
  <c r="F33"/>
  <c r="F32"/>
  <c r="F31"/>
  <c r="F30"/>
  <c r="F29"/>
  <c r="F28"/>
  <c r="F27"/>
  <c r="F26"/>
  <c r="F24"/>
  <c r="F23"/>
  <c r="F22"/>
  <c r="F21"/>
  <c r="F19"/>
  <c r="F18"/>
  <c r="F13"/>
  <c r="F12"/>
  <c r="F35" l="1"/>
  <c r="D40"/>
  <c r="I41"/>
  <c r="D41" l="1"/>
</calcChain>
</file>

<file path=xl/sharedStrings.xml><?xml version="1.0" encoding="utf-8"?>
<sst xmlns="http://schemas.openxmlformats.org/spreadsheetml/2006/main" count="62" uniqueCount="58">
  <si>
    <t>1. 토지현황</t>
    <phoneticPr fontId="2" type="noConversion"/>
  </si>
  <si>
    <t>필지구분</t>
    <phoneticPr fontId="2" type="noConversion"/>
  </si>
  <si>
    <t>평</t>
    <phoneticPr fontId="2" type="noConversion"/>
  </si>
  <si>
    <t>제2종일반주거지역</t>
    <phoneticPr fontId="2" type="noConversion"/>
  </si>
  <si>
    <t>대지</t>
    <phoneticPr fontId="2" type="noConversion"/>
  </si>
  <si>
    <t>건물</t>
    <phoneticPr fontId="2" type="noConversion"/>
  </si>
  <si>
    <t>2.건축물현황</t>
    <phoneticPr fontId="2" type="noConversion"/>
  </si>
  <si>
    <t>사용승인일.경과년수</t>
    <phoneticPr fontId="2" type="noConversion"/>
  </si>
  <si>
    <t>단독주택,근생</t>
    <phoneticPr fontId="2" type="noConversion"/>
  </si>
  <si>
    <t>철근콘크리트</t>
    <phoneticPr fontId="2" type="noConversion"/>
  </si>
  <si>
    <t>면적(㎡)</t>
    <phoneticPr fontId="2" type="noConversion"/>
  </si>
  <si>
    <t>(㎡)</t>
    <phoneticPr fontId="2" type="noConversion"/>
  </si>
  <si>
    <t>하수종합처리장연결</t>
    <phoneticPr fontId="2" type="noConversion"/>
  </si>
  <si>
    <t>지상4층 / 대</t>
    <phoneticPr fontId="2" type="noConversion"/>
  </si>
  <si>
    <t>3,임대현황</t>
    <phoneticPr fontId="2" type="noConversion"/>
  </si>
  <si>
    <t>층별</t>
    <phoneticPr fontId="2" type="noConversion"/>
  </si>
  <si>
    <t>보증금</t>
    <phoneticPr fontId="2" type="noConversion"/>
  </si>
  <si>
    <t>월세</t>
    <phoneticPr fontId="2" type="noConversion"/>
  </si>
  <si>
    <t>계</t>
    <phoneticPr fontId="2" type="noConversion"/>
  </si>
  <si>
    <t>매매금액</t>
    <phoneticPr fontId="2" type="noConversion"/>
  </si>
  <si>
    <t>임대보증금</t>
    <phoneticPr fontId="2" type="noConversion"/>
  </si>
  <si>
    <t>융자금</t>
    <phoneticPr fontId="2" type="noConversion"/>
  </si>
  <si>
    <t>순수투자금</t>
    <phoneticPr fontId="2" type="noConversion"/>
  </si>
  <si>
    <t>매도가액 :</t>
    <phoneticPr fontId="2" type="noConversion"/>
  </si>
  <si>
    <t>년간</t>
    <phoneticPr fontId="2" type="noConversion"/>
  </si>
  <si>
    <t>연    면    적  (㎡)</t>
    <phoneticPr fontId="2" type="noConversion"/>
  </si>
  <si>
    <t>건  축  면  적  (㎡)</t>
    <phoneticPr fontId="2" type="noConversion"/>
  </si>
  <si>
    <t>건    폐    율  (%)</t>
    <phoneticPr fontId="2" type="noConversion"/>
  </si>
  <si>
    <t>구                  조</t>
    <phoneticPr fontId="2" type="noConversion"/>
  </si>
  <si>
    <t>오  수  정  화  시  설</t>
    <phoneticPr fontId="2" type="noConversion"/>
  </si>
  <si>
    <t>주     차     대     수</t>
    <phoneticPr fontId="2" type="noConversion"/>
  </si>
  <si>
    <t>층  수   /   승  강  기</t>
    <phoneticPr fontId="2" type="noConversion"/>
  </si>
  <si>
    <t>용      적      율   (%)</t>
    <phoneticPr fontId="2" type="noConversion"/>
  </si>
  <si>
    <t>기    타</t>
    <phoneticPr fontId="2" type="noConversion"/>
  </si>
  <si>
    <t>용 도</t>
    <phoneticPr fontId="2" type="noConversion"/>
  </si>
  <si>
    <t>지  역  /  지  구</t>
    <phoneticPr fontId="2" type="noConversion"/>
  </si>
  <si>
    <t>면적  (㎡ :  평)</t>
    <phoneticPr fontId="2" type="noConversion"/>
  </si>
  <si>
    <t>★  응   답   하   라   !    공  인  중  개  사  ★</t>
    <phoneticPr fontId="2" type="noConversion"/>
  </si>
  <si>
    <t xml:space="preserve">   </t>
    <phoneticPr fontId="2" type="noConversion"/>
  </si>
  <si>
    <t>tel : 052-211-8945        fax : 052-266-5818</t>
    <phoneticPr fontId="2" type="noConversion"/>
  </si>
  <si>
    <t>수
익
율
분
석</t>
    <phoneticPr fontId="2" type="noConversion"/>
  </si>
  <si>
    <t>101호 육회집</t>
    <phoneticPr fontId="2" type="noConversion"/>
  </si>
  <si>
    <t>201호 1층동시사용</t>
    <phoneticPr fontId="2" type="noConversion"/>
  </si>
  <si>
    <t>1층2층커피숍</t>
    <phoneticPr fontId="2" type="noConversion"/>
  </si>
  <si>
    <t>동시사용중</t>
    <phoneticPr fontId="2" type="noConversion"/>
  </si>
  <si>
    <t>102호 상가 커피숍</t>
    <phoneticPr fontId="2" type="noConversion"/>
  </si>
  <si>
    <t>301호 BAR</t>
    <phoneticPr fontId="2" type="noConversion"/>
  </si>
  <si>
    <t>401호 상가 마사지</t>
    <phoneticPr fontId="2" type="noConversion"/>
  </si>
  <si>
    <t>융자이자</t>
    <phoneticPr fontId="2" type="noConversion"/>
  </si>
  <si>
    <t>월수익</t>
    <phoneticPr fontId="2" type="noConversion"/>
  </si>
  <si>
    <t>연수익율</t>
    <phoneticPr fontId="2" type="noConversion"/>
  </si>
  <si>
    <t>%</t>
    <phoneticPr fontId="2" type="noConversion"/>
  </si>
  <si>
    <t>연수익</t>
    <phoneticPr fontId="2" type="noConversion"/>
  </si>
  <si>
    <t>관리비</t>
    <phoneticPr fontId="2" type="noConversion"/>
  </si>
  <si>
    <t>기타비용</t>
    <phoneticPr fontId="2" type="noConversion"/>
  </si>
  <si>
    <t>비고</t>
    <phoneticPr fontId="2" type="noConversion"/>
  </si>
  <si>
    <t>기타비용</t>
    <phoneticPr fontId="2" type="noConversion"/>
  </si>
  <si>
    <t>물건소재지 : 울산시 남구 달동 첨상가건물</t>
    <phoneticPr fontId="2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</si>
</sst>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0.00_ "/>
    <numFmt numFmtId="177" formatCode="0.0_ "/>
    <numFmt numFmtId="178" formatCode="0.0_);[Red]\(0.0\)"/>
  </numFmts>
  <fonts count="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b/>
      <sz val="8"/>
      <color rgb="FFC00000"/>
      <name val="맑은 고딕"/>
      <family val="3"/>
      <charset val="129"/>
      <scheme val="minor"/>
    </font>
    <font>
      <sz val="8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0" xfId="1" applyNumberFormat="1" applyFont="1" applyAlignment="1">
      <alignment vertical="center" shrinkToFit="1"/>
    </xf>
    <xf numFmtId="0" fontId="4" fillId="0" borderId="8" xfId="1" applyNumberFormat="1" applyFont="1" applyBorder="1" applyAlignment="1">
      <alignment horizontal="right" vertical="center" shrinkToFit="1"/>
    </xf>
    <xf numFmtId="0" fontId="3" fillId="0" borderId="7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21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1" applyNumberFormat="1" applyFont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0" fontId="3" fillId="0" borderId="22" xfId="1" applyNumberFormat="1" applyFont="1" applyBorder="1" applyAlignment="1">
      <alignment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3" xfId="1" applyNumberFormat="1" applyFont="1" applyBorder="1" applyAlignment="1">
      <alignment horizontal="center" vertical="center" shrinkToFit="1"/>
    </xf>
    <xf numFmtId="41" fontId="3" fillId="0" borderId="7" xfId="1" applyFont="1" applyBorder="1" applyAlignment="1">
      <alignment vertical="center" shrinkToFit="1"/>
    </xf>
    <xf numFmtId="41" fontId="3" fillId="0" borderId="49" xfId="1" applyFont="1" applyBorder="1" applyAlignment="1">
      <alignment vertical="center" shrinkToFit="1"/>
    </xf>
    <xf numFmtId="41" fontId="3" fillId="0" borderId="13" xfId="1" applyFont="1" applyBorder="1" applyAlignment="1">
      <alignment vertical="center" shrinkToFit="1"/>
    </xf>
    <xf numFmtId="41" fontId="3" fillId="0" borderId="1" xfId="1" applyFont="1" applyBorder="1" applyAlignment="1">
      <alignment vertical="center" shrinkToFit="1"/>
    </xf>
    <xf numFmtId="41" fontId="3" fillId="0" borderId="21" xfId="1" applyFont="1" applyBorder="1" applyAlignment="1">
      <alignment vertical="center" shrinkToFit="1"/>
    </xf>
    <xf numFmtId="178" fontId="3" fillId="0" borderId="0" xfId="0" applyNumberFormat="1" applyFont="1" applyAlignment="1">
      <alignment vertical="center" shrinkToFit="1"/>
    </xf>
    <xf numFmtId="41" fontId="3" fillId="0" borderId="41" xfId="1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59" xfId="0" applyFont="1" applyBorder="1" applyAlignment="1">
      <alignment horizontal="center" vertical="center" shrinkToFit="1"/>
    </xf>
    <xf numFmtId="177" fontId="3" fillId="2" borderId="2" xfId="0" applyNumberFormat="1" applyFont="1" applyFill="1" applyBorder="1" applyAlignment="1">
      <alignment vertical="center" shrinkToFit="1"/>
    </xf>
    <xf numFmtId="0" fontId="3" fillId="2" borderId="5" xfId="1" applyNumberFormat="1" applyFont="1" applyFill="1" applyBorder="1" applyAlignment="1">
      <alignment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shrinkToFit="1"/>
    </xf>
    <xf numFmtId="0" fontId="3" fillId="0" borderId="64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3" fillId="0" borderId="23" xfId="0" applyFont="1" applyBorder="1" applyAlignment="1">
      <alignment vertical="center" shrinkToFit="1"/>
    </xf>
    <xf numFmtId="178" fontId="3" fillId="2" borderId="7" xfId="0" applyNumberFormat="1" applyFont="1" applyFill="1" applyBorder="1" applyAlignment="1">
      <alignment horizontal="right" vertical="center" shrinkToFit="1"/>
    </xf>
    <xf numFmtId="178" fontId="3" fillId="2" borderId="49" xfId="0" applyNumberFormat="1" applyFont="1" applyFill="1" applyBorder="1" applyAlignment="1">
      <alignment horizontal="right" vertical="center" shrinkToFit="1"/>
    </xf>
    <xf numFmtId="178" fontId="3" fillId="2" borderId="41" xfId="0" applyNumberFormat="1" applyFont="1" applyFill="1" applyBorder="1" applyAlignment="1">
      <alignment vertical="center" shrinkToFit="1"/>
    </xf>
    <xf numFmtId="178" fontId="3" fillId="2" borderId="52" xfId="0" applyNumberFormat="1" applyFont="1" applyFill="1" applyBorder="1" applyAlignment="1">
      <alignment vertical="center" shrinkToFit="1"/>
    </xf>
    <xf numFmtId="178" fontId="3" fillId="2" borderId="21" xfId="0" applyNumberFormat="1" applyFont="1" applyFill="1" applyBorder="1" applyAlignment="1">
      <alignment vertical="center" shrinkToFit="1"/>
    </xf>
    <xf numFmtId="178" fontId="3" fillId="2" borderId="60" xfId="0" applyNumberFormat="1" applyFont="1" applyFill="1" applyBorder="1" applyAlignment="1">
      <alignment horizontal="right" vertical="center" shrinkToFit="1"/>
    </xf>
    <xf numFmtId="41" fontId="3" fillId="2" borderId="60" xfId="1" applyFont="1" applyFill="1" applyBorder="1" applyAlignment="1">
      <alignment vertical="center" shrinkToFit="1"/>
    </xf>
    <xf numFmtId="177" fontId="5" fillId="2" borderId="19" xfId="1" applyNumberFormat="1" applyFont="1" applyFill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70" xfId="0" applyFont="1" applyBorder="1" applyAlignment="1">
      <alignment vertical="center" shrinkToFit="1"/>
    </xf>
    <xf numFmtId="0" fontId="3" fillId="0" borderId="71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31" xfId="1" applyNumberFormat="1" applyFont="1" applyBorder="1" applyAlignment="1">
      <alignment horizontal="center" vertical="center" shrinkToFit="1"/>
    </xf>
    <xf numFmtId="0" fontId="3" fillId="0" borderId="32" xfId="1" applyNumberFormat="1" applyFont="1" applyBorder="1" applyAlignment="1">
      <alignment horizontal="center" vertical="center" shrinkToFit="1"/>
    </xf>
    <xf numFmtId="0" fontId="3" fillId="0" borderId="57" xfId="1" applyNumberFormat="1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0" fontId="3" fillId="0" borderId="63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58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top" shrinkToFit="1"/>
    </xf>
    <xf numFmtId="0" fontId="3" fillId="0" borderId="0" xfId="0" applyFont="1" applyAlignment="1">
      <alignment horizontal="left" vertical="top" shrinkToFit="1"/>
    </xf>
    <xf numFmtId="0" fontId="3" fillId="0" borderId="0" xfId="0" applyFont="1" applyAlignment="1">
      <alignment horizontal="left" vertical="center" shrinkToFit="1"/>
    </xf>
    <xf numFmtId="41" fontId="4" fillId="0" borderId="9" xfId="1" applyFont="1" applyBorder="1" applyAlignment="1">
      <alignment horizontal="center" vertical="center" shrinkToFit="1"/>
    </xf>
    <xf numFmtId="41" fontId="4" fillId="0" borderId="10" xfId="1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178" fontId="3" fillId="2" borderId="4" xfId="0" applyNumberFormat="1" applyFont="1" applyFill="1" applyBorder="1" applyAlignment="1">
      <alignment vertical="center" shrinkToFit="1"/>
    </xf>
    <xf numFmtId="178" fontId="3" fillId="2" borderId="6" xfId="0" applyNumberFormat="1" applyFont="1" applyFill="1" applyBorder="1" applyAlignment="1">
      <alignment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178" fontId="3" fillId="2" borderId="2" xfId="0" applyNumberFormat="1" applyFont="1" applyFill="1" applyBorder="1" applyAlignment="1">
      <alignment vertical="center" shrinkToFit="1"/>
    </xf>
    <xf numFmtId="178" fontId="3" fillId="2" borderId="3" xfId="0" applyNumberFormat="1" applyFont="1" applyFill="1" applyBorder="1" applyAlignment="1">
      <alignment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3" xfId="0" quotePrefix="1" applyFont="1" applyBorder="1" applyAlignment="1">
      <alignment horizontal="right" vertical="center" shrinkToFit="1"/>
    </xf>
    <xf numFmtId="0" fontId="3" fillId="0" borderId="2" xfId="0" quotePrefix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14" fontId="3" fillId="0" borderId="5" xfId="0" applyNumberFormat="1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10" fontId="3" fillId="0" borderId="22" xfId="0" applyNumberFormat="1" applyFont="1" applyBorder="1" applyAlignment="1">
      <alignment horizontal="center" vertical="center" shrinkToFit="1"/>
    </xf>
    <xf numFmtId="10" fontId="3" fillId="0" borderId="19" xfId="0" applyNumberFormat="1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10" fontId="3" fillId="0" borderId="21" xfId="0" applyNumberFormat="1" applyFont="1" applyBorder="1" applyAlignment="1">
      <alignment horizontal="center" vertical="center" shrinkToFit="1"/>
    </xf>
    <xf numFmtId="10" fontId="3" fillId="0" borderId="23" xfId="0" applyNumberFormat="1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176" fontId="3" fillId="0" borderId="7" xfId="0" applyNumberFormat="1" applyFont="1" applyBorder="1" applyAlignment="1">
      <alignment horizontal="right" vertical="center" shrinkToFit="1"/>
    </xf>
    <xf numFmtId="41" fontId="3" fillId="0" borderId="7" xfId="1" applyFont="1" applyBorder="1" applyAlignment="1">
      <alignment horizontal="center" vertical="center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176" fontId="3" fillId="0" borderId="51" xfId="0" applyNumberFormat="1" applyFont="1" applyBorder="1" applyAlignment="1">
      <alignment horizontal="right" vertical="center" shrinkToFit="1"/>
    </xf>
    <xf numFmtId="176" fontId="3" fillId="0" borderId="49" xfId="0" applyNumberFormat="1" applyFont="1" applyBorder="1" applyAlignment="1">
      <alignment horizontal="right" vertical="center" shrinkToFit="1"/>
    </xf>
    <xf numFmtId="41" fontId="3" fillId="0" borderId="49" xfId="1" applyFont="1" applyBorder="1" applyAlignment="1">
      <alignment horizontal="center" vertical="center" shrinkToFit="1"/>
    </xf>
    <xf numFmtId="176" fontId="3" fillId="0" borderId="11" xfId="0" applyNumberFormat="1" applyFont="1" applyBorder="1" applyAlignment="1">
      <alignment horizontal="right" vertical="center" shrinkToFit="1"/>
    </xf>
    <xf numFmtId="176" fontId="3" fillId="0" borderId="13" xfId="0" applyNumberFormat="1" applyFont="1" applyBorder="1" applyAlignment="1">
      <alignment horizontal="right" vertical="center" shrinkToFit="1"/>
    </xf>
    <xf numFmtId="41" fontId="3" fillId="0" borderId="13" xfId="1" applyFont="1" applyBorder="1" applyAlignment="1">
      <alignment horizontal="center" vertical="center" shrinkToFit="1"/>
    </xf>
    <xf numFmtId="41" fontId="3" fillId="0" borderId="1" xfId="1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41" fontId="3" fillId="0" borderId="21" xfId="1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shrinkToFit="1"/>
    </xf>
    <xf numFmtId="41" fontId="3" fillId="2" borderId="60" xfId="1" applyFont="1" applyFill="1" applyBorder="1" applyAlignment="1">
      <alignment horizontal="center" vertical="center" shrinkToFit="1"/>
    </xf>
    <xf numFmtId="41" fontId="3" fillId="2" borderId="66" xfId="1" applyFont="1" applyFill="1" applyBorder="1" applyAlignment="1">
      <alignment horizontal="center" vertical="center" shrinkToFit="1"/>
    </xf>
    <xf numFmtId="41" fontId="3" fillId="2" borderId="5" xfId="1" applyFont="1" applyFill="1" applyBorder="1" applyAlignment="1">
      <alignment horizontal="center" vertical="center" shrinkToFit="1"/>
    </xf>
    <xf numFmtId="41" fontId="3" fillId="2" borderId="3" xfId="1" applyFont="1" applyFill="1" applyBorder="1" applyAlignment="1">
      <alignment horizontal="center" vertical="center" shrinkToFit="1"/>
    </xf>
    <xf numFmtId="0" fontId="3" fillId="0" borderId="2" xfId="1" applyNumberFormat="1" applyFont="1" applyBorder="1" applyAlignment="1">
      <alignment horizontal="center" vertical="center" shrinkToFit="1"/>
    </xf>
    <xf numFmtId="0" fontId="3" fillId="0" borderId="39" xfId="1" applyNumberFormat="1" applyFont="1" applyBorder="1" applyAlignment="1">
      <alignment horizontal="center" vertical="center" shrinkToFit="1"/>
    </xf>
    <xf numFmtId="10" fontId="3" fillId="0" borderId="2" xfId="0" applyNumberFormat="1" applyFont="1" applyBorder="1" applyAlignment="1">
      <alignment horizontal="center" vertical="center" shrinkToFit="1"/>
    </xf>
    <xf numFmtId="10" fontId="3" fillId="0" borderId="26" xfId="0" applyNumberFormat="1" applyFont="1" applyBorder="1" applyAlignment="1">
      <alignment horizontal="center" vertical="center" shrinkToFit="1"/>
    </xf>
    <xf numFmtId="41" fontId="3" fillId="2" borderId="56" xfId="1" applyFont="1" applyFill="1" applyBorder="1" applyAlignment="1">
      <alignment horizontal="center" vertical="center" shrinkToFit="1"/>
    </xf>
    <xf numFmtId="0" fontId="3" fillId="2" borderId="22" xfId="1" applyNumberFormat="1" applyFont="1" applyFill="1" applyBorder="1" applyAlignment="1">
      <alignment horizontal="center" vertical="center" shrinkToFit="1"/>
    </xf>
    <xf numFmtId="0" fontId="3" fillId="2" borderId="19" xfId="1" applyNumberFormat="1" applyFont="1" applyFill="1" applyBorder="1" applyAlignment="1">
      <alignment horizontal="center" vertical="center" shrinkToFit="1"/>
    </xf>
    <xf numFmtId="41" fontId="3" fillId="3" borderId="2" xfId="0" applyNumberFormat="1" applyFont="1" applyFill="1" applyBorder="1" applyAlignment="1">
      <alignment horizontal="center" vertical="center" shrinkToFit="1"/>
    </xf>
    <xf numFmtId="41" fontId="3" fillId="3" borderId="26" xfId="0" applyNumberFormat="1" applyFont="1" applyFill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shrinkToFit="1"/>
    </xf>
    <xf numFmtId="0" fontId="3" fillId="0" borderId="67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176" fontId="3" fillId="0" borderId="69" xfId="0" applyNumberFormat="1" applyFont="1" applyBorder="1" applyAlignment="1">
      <alignment horizontal="right" vertical="center" shrinkToFit="1"/>
    </xf>
    <xf numFmtId="176" fontId="3" fillId="0" borderId="65" xfId="0" applyNumberFormat="1" applyFont="1" applyBorder="1" applyAlignment="1">
      <alignment horizontal="right" vertical="center" shrinkToFit="1"/>
    </xf>
    <xf numFmtId="41" fontId="3" fillId="0" borderId="41" xfId="1" applyFont="1" applyBorder="1" applyAlignment="1">
      <alignment horizontal="center" vertical="center" shrinkToFit="1"/>
    </xf>
    <xf numFmtId="41" fontId="3" fillId="0" borderId="3" xfId="1" applyFont="1" applyBorder="1" applyAlignment="1">
      <alignment horizontal="center" vertical="center" shrinkToFit="1"/>
    </xf>
    <xf numFmtId="0" fontId="3" fillId="0" borderId="1" xfId="1" applyNumberFormat="1" applyFont="1" applyBorder="1" applyAlignment="1">
      <alignment horizontal="center" vertical="center" shrinkToFit="1"/>
    </xf>
    <xf numFmtId="0" fontId="3" fillId="0" borderId="36" xfId="1" applyNumberFormat="1" applyFont="1" applyBorder="1" applyAlignment="1">
      <alignment horizontal="center" vertical="center" shrinkToFit="1"/>
    </xf>
    <xf numFmtId="41" fontId="3" fillId="2" borderId="1" xfId="1" applyFont="1" applyFill="1" applyBorder="1" applyAlignment="1">
      <alignment horizontal="center" vertical="center" shrinkToFit="1"/>
    </xf>
    <xf numFmtId="41" fontId="3" fillId="0" borderId="12" xfId="1" applyFont="1" applyBorder="1" applyAlignment="1">
      <alignment horizontal="center" vertical="center" shrinkToFit="1"/>
    </xf>
    <xf numFmtId="41" fontId="3" fillId="0" borderId="11" xfId="1" applyFont="1" applyBorder="1" applyAlignment="1">
      <alignment horizontal="center" vertical="center" shrinkToFit="1"/>
    </xf>
    <xf numFmtId="0" fontId="3" fillId="0" borderId="60" xfId="0" applyFont="1" applyBorder="1" applyAlignment="1">
      <alignment horizontal="center" vertical="center" shrinkToFit="1"/>
    </xf>
    <xf numFmtId="176" fontId="3" fillId="0" borderId="60" xfId="0" applyNumberFormat="1" applyFont="1" applyBorder="1" applyAlignment="1">
      <alignment horizontal="right" vertical="center" shrinkToFit="1"/>
    </xf>
    <xf numFmtId="0" fontId="3" fillId="0" borderId="24" xfId="0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41" fontId="3" fillId="2" borderId="11" xfId="0" applyNumberFormat="1" applyFont="1" applyFill="1" applyBorder="1" applyAlignment="1">
      <alignment horizontal="center" vertical="center" shrinkToFit="1"/>
    </xf>
    <xf numFmtId="41" fontId="3" fillId="2" borderId="13" xfId="0" applyNumberFormat="1" applyFont="1" applyFill="1" applyBorder="1" applyAlignment="1">
      <alignment horizontal="center" vertical="center" shrinkToFit="1"/>
    </xf>
    <xf numFmtId="0" fontId="3" fillId="0" borderId="13" xfId="1" applyNumberFormat="1" applyFont="1" applyBorder="1" applyAlignment="1">
      <alignment horizontal="center" vertical="center" shrinkToFit="1"/>
    </xf>
    <xf numFmtId="0" fontId="3" fillId="0" borderId="35" xfId="1" applyNumberFormat="1" applyFont="1" applyBorder="1" applyAlignment="1">
      <alignment horizontal="center" vertical="center" shrinkToFit="1"/>
    </xf>
    <xf numFmtId="41" fontId="3" fillId="2" borderId="11" xfId="1" applyFont="1" applyFill="1" applyBorder="1" applyAlignment="1">
      <alignment horizontal="center" vertical="center" shrinkToFit="1"/>
    </xf>
    <xf numFmtId="41" fontId="3" fillId="2" borderId="13" xfId="1" applyFont="1" applyFill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shrinkToFit="1"/>
    </xf>
    <xf numFmtId="41" fontId="3" fillId="0" borderId="46" xfId="1" applyFont="1" applyBorder="1" applyAlignment="1">
      <alignment horizontal="center" vertical="center" shrinkToFit="1"/>
    </xf>
    <xf numFmtId="41" fontId="3" fillId="0" borderId="68" xfId="1" applyFont="1" applyBorder="1" applyAlignment="1">
      <alignment horizontal="center" vertical="center" shrinkToFit="1"/>
    </xf>
    <xf numFmtId="41" fontId="3" fillId="0" borderId="20" xfId="1" applyFont="1" applyBorder="1" applyAlignment="1">
      <alignment horizontal="center" vertical="center" shrinkToFit="1"/>
    </xf>
    <xf numFmtId="41" fontId="3" fillId="0" borderId="19" xfId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41" fontId="3" fillId="2" borderId="19" xfId="0" applyNumberFormat="1" applyFont="1" applyFill="1" applyBorder="1" applyAlignment="1">
      <alignment horizontal="center" vertical="center" shrinkToFit="1"/>
    </xf>
    <xf numFmtId="41" fontId="3" fillId="2" borderId="21" xfId="0" applyNumberFormat="1" applyFont="1" applyFill="1" applyBorder="1" applyAlignment="1">
      <alignment horizontal="center" vertical="center" shrinkToFit="1"/>
    </xf>
    <xf numFmtId="0" fontId="3" fillId="0" borderId="21" xfId="1" applyNumberFormat="1" applyFont="1" applyBorder="1" applyAlignment="1">
      <alignment horizontal="center" vertical="center" shrinkToFit="1"/>
    </xf>
    <xf numFmtId="0" fontId="3" fillId="0" borderId="37" xfId="1" applyNumberFormat="1" applyFont="1" applyBorder="1" applyAlignment="1">
      <alignment horizontal="center" vertical="center" shrinkToFit="1"/>
    </xf>
    <xf numFmtId="177" fontId="5" fillId="2" borderId="56" xfId="1" applyNumberFormat="1" applyFont="1" applyFill="1" applyBorder="1" applyAlignment="1">
      <alignment horizontal="right" vertical="center" shrinkToFit="1"/>
    </xf>
    <xf numFmtId="177" fontId="5" fillId="2" borderId="22" xfId="1" applyNumberFormat="1" applyFont="1" applyFill="1" applyBorder="1" applyAlignment="1">
      <alignment horizontal="right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41" fontId="3" fillId="2" borderId="3" xfId="0" applyNumberFormat="1" applyFont="1" applyFill="1" applyBorder="1" applyAlignment="1">
      <alignment horizontal="center" vertical="center" shrinkToFit="1"/>
    </xf>
    <xf numFmtId="41" fontId="3" fillId="2" borderId="1" xfId="0" applyNumberFormat="1" applyFont="1" applyFill="1" applyBorder="1" applyAlignment="1">
      <alignment horizontal="center" vertical="center" shrinkToFit="1"/>
    </xf>
    <xf numFmtId="10" fontId="3" fillId="0" borderId="1" xfId="0" applyNumberFormat="1" applyFont="1" applyBorder="1" applyAlignment="1">
      <alignment horizontal="center" vertical="center" shrinkToFit="1"/>
    </xf>
    <xf numFmtId="10" fontId="3" fillId="0" borderId="17" xfId="0" applyNumberFormat="1" applyFont="1" applyBorder="1" applyAlignment="1">
      <alignment horizontal="center" vertical="center" shrinkToFit="1"/>
    </xf>
    <xf numFmtId="41" fontId="3" fillId="0" borderId="4" xfId="1" applyFont="1" applyBorder="1" applyAlignment="1">
      <alignment horizontal="center" vertical="center" shrinkToFit="1"/>
    </xf>
    <xf numFmtId="41" fontId="3" fillId="0" borderId="6" xfId="1" applyFont="1" applyBorder="1" applyAlignment="1">
      <alignment horizontal="center" vertical="center" shrinkToFit="1"/>
    </xf>
    <xf numFmtId="41" fontId="3" fillId="0" borderId="2" xfId="1" applyFont="1" applyBorder="1" applyAlignment="1">
      <alignment horizontal="center" vertical="center" shrinkToFi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7"/>
  <sheetViews>
    <sheetView tabSelected="1" zoomScaleNormal="100" workbookViewId="0">
      <selection activeCell="P1" sqref="P1"/>
    </sheetView>
  </sheetViews>
  <sheetFormatPr defaultColWidth="9" defaultRowHeight="11.25"/>
  <cols>
    <col min="1" max="1" width="4.75" style="1" customWidth="1"/>
    <col min="2" max="2" width="11" style="1" customWidth="1"/>
    <col min="3" max="3" width="3.5" style="1" customWidth="1"/>
    <col min="4" max="4" width="4" style="1" customWidth="1"/>
    <col min="5" max="5" width="6.625" style="1" customWidth="1"/>
    <col min="6" max="6" width="6.5" style="1" customWidth="1"/>
    <col min="7" max="7" width="3.125" style="2" customWidth="1"/>
    <col min="8" max="8" width="11.625" style="2" customWidth="1"/>
    <col min="9" max="9" width="11.75" style="2" customWidth="1"/>
    <col min="10" max="10" width="5.5" style="2" customWidth="1"/>
    <col min="11" max="11" width="3.375" style="1" customWidth="1"/>
    <col min="12" max="12" width="8.75" style="1" customWidth="1"/>
    <col min="13" max="13" width="10.625" style="1" customWidth="1"/>
    <col min="14" max="14" width="9" style="1"/>
    <col min="15" max="15" width="12.75" style="1" bestFit="1" customWidth="1"/>
    <col min="16" max="16" width="10.5" style="1" customWidth="1"/>
    <col min="17" max="16384" width="9" style="1"/>
  </cols>
  <sheetData>
    <row r="1" spans="1:14" ht="15.75" customHeight="1">
      <c r="A1" s="53" t="s">
        <v>57</v>
      </c>
      <c r="B1" s="54"/>
      <c r="C1" s="54"/>
      <c r="D1" s="54"/>
      <c r="E1" s="54"/>
    </row>
    <row r="2" spans="1:14" ht="15.75" customHeight="1" thickBot="1"/>
    <row r="3" spans="1:14" ht="15.75" customHeight="1" thickBot="1">
      <c r="A3" s="55" t="s">
        <v>0</v>
      </c>
      <c r="B3" s="55"/>
      <c r="I3" s="3" t="s">
        <v>23</v>
      </c>
      <c r="J3" s="56">
        <v>2900000000</v>
      </c>
      <c r="K3" s="56"/>
      <c r="L3" s="56"/>
      <c r="M3" s="57"/>
    </row>
    <row r="4" spans="1:14" ht="15.75" customHeight="1" thickBot="1">
      <c r="A4" s="58" t="s">
        <v>1</v>
      </c>
      <c r="B4" s="59"/>
      <c r="C4" s="60" t="s">
        <v>10</v>
      </c>
      <c r="D4" s="61"/>
      <c r="E4" s="59"/>
      <c r="F4" s="60" t="s">
        <v>2</v>
      </c>
      <c r="G4" s="59"/>
      <c r="H4" s="60" t="s">
        <v>35</v>
      </c>
      <c r="I4" s="61"/>
      <c r="J4" s="45" t="s">
        <v>33</v>
      </c>
      <c r="K4" s="46"/>
      <c r="L4" s="46"/>
      <c r="M4" s="47"/>
      <c r="N4" s="2"/>
    </row>
    <row r="5" spans="1:14" ht="15.75" customHeight="1" thickTop="1">
      <c r="A5" s="62">
        <v>29</v>
      </c>
      <c r="B5" s="63"/>
      <c r="C5" s="64" t="s">
        <v>4</v>
      </c>
      <c r="D5" s="63"/>
      <c r="E5" s="4">
        <v>297.69</v>
      </c>
      <c r="F5" s="65">
        <f>E5/3.305785</f>
        <v>90.05122837692106</v>
      </c>
      <c r="G5" s="66"/>
      <c r="H5" s="48" t="s">
        <v>3</v>
      </c>
      <c r="I5" s="49"/>
      <c r="J5" s="48"/>
      <c r="K5" s="49"/>
      <c r="L5" s="49"/>
      <c r="M5" s="50"/>
      <c r="N5" s="2"/>
    </row>
    <row r="6" spans="1:14" ht="15.75" customHeight="1">
      <c r="A6" s="67"/>
      <c r="B6" s="68"/>
      <c r="C6" s="41" t="s">
        <v>5</v>
      </c>
      <c r="D6" s="68"/>
      <c r="E6" s="5">
        <v>593.85</v>
      </c>
      <c r="F6" s="69">
        <f>E6/3.305785</f>
        <v>179.63963173648619</v>
      </c>
      <c r="G6" s="70"/>
      <c r="H6" s="41"/>
      <c r="I6" s="42"/>
      <c r="J6" s="41"/>
      <c r="K6" s="42"/>
      <c r="L6" s="42"/>
      <c r="M6" s="51"/>
      <c r="N6" s="2"/>
    </row>
    <row r="7" spans="1:14" ht="15.75" customHeight="1" thickBot="1">
      <c r="A7" s="71"/>
      <c r="B7" s="72"/>
      <c r="C7" s="43"/>
      <c r="D7" s="72"/>
      <c r="E7" s="6"/>
      <c r="F7" s="73"/>
      <c r="G7" s="74"/>
      <c r="H7" s="43"/>
      <c r="I7" s="44"/>
      <c r="J7" s="43"/>
      <c r="K7" s="44"/>
      <c r="L7" s="44"/>
      <c r="M7" s="52"/>
      <c r="N7" s="2"/>
    </row>
    <row r="8" spans="1:14" s="7" customFormat="1" ht="15.75" customHeight="1">
      <c r="G8" s="8"/>
      <c r="H8" s="8"/>
      <c r="I8" s="8"/>
      <c r="J8" s="8"/>
    </row>
    <row r="9" spans="1:14" ht="15.75" customHeight="1" thickBot="1">
      <c r="A9" s="55" t="s">
        <v>6</v>
      </c>
      <c r="B9" s="55"/>
    </row>
    <row r="10" spans="1:14" ht="15.75" customHeight="1">
      <c r="A10" s="81"/>
      <c r="B10" s="82"/>
      <c r="C10" s="83" t="s">
        <v>8</v>
      </c>
      <c r="D10" s="83"/>
      <c r="E10" s="83"/>
      <c r="F10" s="83"/>
      <c r="G10" s="83"/>
      <c r="H10" s="84" t="s">
        <v>28</v>
      </c>
      <c r="I10" s="82"/>
      <c r="J10" s="85" t="s">
        <v>9</v>
      </c>
      <c r="K10" s="84"/>
      <c r="L10" s="84"/>
      <c r="M10" s="86"/>
    </row>
    <row r="11" spans="1:14" ht="15.75" customHeight="1">
      <c r="A11" s="75" t="s">
        <v>7</v>
      </c>
      <c r="B11" s="76"/>
      <c r="C11" s="87">
        <v>43284</v>
      </c>
      <c r="D11" s="87"/>
      <c r="E11" s="87"/>
      <c r="F11" s="87"/>
      <c r="G11" s="87"/>
      <c r="H11" s="79" t="s">
        <v>29</v>
      </c>
      <c r="I11" s="76"/>
      <c r="J11" s="68" t="s">
        <v>12</v>
      </c>
      <c r="K11" s="79"/>
      <c r="L11" s="79"/>
      <c r="M11" s="80"/>
    </row>
    <row r="12" spans="1:14" ht="15.75" customHeight="1">
      <c r="A12" s="75" t="s">
        <v>25</v>
      </c>
      <c r="B12" s="76"/>
      <c r="C12" s="77">
        <v>593.85</v>
      </c>
      <c r="D12" s="78"/>
      <c r="E12" s="9" t="s">
        <v>11</v>
      </c>
      <c r="F12" s="23">
        <f>C12/3.305785</f>
        <v>179.63963173648619</v>
      </c>
      <c r="G12" s="24" t="s">
        <v>2</v>
      </c>
      <c r="H12" s="79" t="s">
        <v>30</v>
      </c>
      <c r="I12" s="76"/>
      <c r="J12" s="42">
        <v>4</v>
      </c>
      <c r="K12" s="42"/>
      <c r="L12" s="42"/>
      <c r="M12" s="51"/>
    </row>
    <row r="13" spans="1:14" ht="15.75" customHeight="1">
      <c r="A13" s="75" t="s">
        <v>26</v>
      </c>
      <c r="B13" s="76"/>
      <c r="C13" s="77">
        <v>177.95</v>
      </c>
      <c r="D13" s="78"/>
      <c r="E13" s="9" t="s">
        <v>11</v>
      </c>
      <c r="F13" s="23">
        <f>C13/3.305785</f>
        <v>53.82987701862038</v>
      </c>
      <c r="G13" s="24" t="s">
        <v>2</v>
      </c>
      <c r="H13" s="79" t="s">
        <v>31</v>
      </c>
      <c r="I13" s="76"/>
      <c r="J13" s="68" t="s">
        <v>13</v>
      </c>
      <c r="K13" s="79"/>
      <c r="L13" s="79"/>
      <c r="M13" s="80"/>
    </row>
    <row r="14" spans="1:14" ht="15.75" customHeight="1" thickBot="1">
      <c r="A14" s="88" t="s">
        <v>27</v>
      </c>
      <c r="B14" s="89"/>
      <c r="C14" s="90">
        <v>0.59770000000000001</v>
      </c>
      <c r="D14" s="90"/>
      <c r="E14" s="91"/>
      <c r="F14" s="10"/>
      <c r="G14" s="11"/>
      <c r="H14" s="92" t="s">
        <v>32</v>
      </c>
      <c r="I14" s="89"/>
      <c r="J14" s="91">
        <v>1.9946999999999999</v>
      </c>
      <c r="K14" s="93"/>
      <c r="L14" s="93"/>
      <c r="M14" s="94"/>
    </row>
    <row r="15" spans="1:14" ht="15.75" customHeight="1"/>
    <row r="16" spans="1:14" ht="15.75" customHeight="1" thickBot="1">
      <c r="A16" s="55" t="s">
        <v>14</v>
      </c>
      <c r="B16" s="55"/>
      <c r="K16" s="2"/>
    </row>
    <row r="17" spans="1:13" ht="15.75" customHeight="1" thickBot="1">
      <c r="A17" s="12" t="s">
        <v>15</v>
      </c>
      <c r="B17" s="95" t="s">
        <v>34</v>
      </c>
      <c r="C17" s="96"/>
      <c r="D17" s="97" t="s">
        <v>36</v>
      </c>
      <c r="E17" s="61"/>
      <c r="F17" s="59"/>
      <c r="G17" s="95" t="s">
        <v>16</v>
      </c>
      <c r="H17" s="95"/>
      <c r="I17" s="13" t="s">
        <v>17</v>
      </c>
      <c r="J17" s="60" t="s">
        <v>53</v>
      </c>
      <c r="K17" s="59"/>
      <c r="L17" s="25" t="s">
        <v>54</v>
      </c>
      <c r="M17" s="26" t="s">
        <v>55</v>
      </c>
    </row>
    <row r="18" spans="1:13" ht="15.75" customHeight="1" thickTop="1">
      <c r="A18" s="98">
        <v>1</v>
      </c>
      <c r="B18" s="100" t="s">
        <v>41</v>
      </c>
      <c r="C18" s="101"/>
      <c r="D18" s="102">
        <v>0</v>
      </c>
      <c r="E18" s="103"/>
      <c r="F18" s="30">
        <f>D18/3.305785</f>
        <v>0</v>
      </c>
      <c r="G18" s="104">
        <v>30000000</v>
      </c>
      <c r="H18" s="104"/>
      <c r="I18" s="14">
        <v>2300000</v>
      </c>
      <c r="J18" s="172">
        <v>50000</v>
      </c>
      <c r="K18" s="173"/>
      <c r="L18" s="14">
        <v>10000</v>
      </c>
      <c r="M18" s="27"/>
    </row>
    <row r="19" spans="1:13" ht="15.75" customHeight="1">
      <c r="A19" s="98"/>
      <c r="B19" s="100" t="s">
        <v>45</v>
      </c>
      <c r="C19" s="101"/>
      <c r="D19" s="102">
        <v>0</v>
      </c>
      <c r="E19" s="103"/>
      <c r="F19" s="30">
        <f>D19/3.305785</f>
        <v>0</v>
      </c>
      <c r="G19" s="104">
        <v>80000000</v>
      </c>
      <c r="H19" s="104"/>
      <c r="I19" s="14">
        <v>3500000</v>
      </c>
      <c r="J19" s="174">
        <v>100000</v>
      </c>
      <c r="K19" s="137"/>
      <c r="L19" s="17">
        <v>0</v>
      </c>
      <c r="M19" s="28"/>
    </row>
    <row r="20" spans="1:13" ht="15.75" customHeight="1">
      <c r="A20" s="98"/>
      <c r="B20" s="100"/>
      <c r="C20" s="101"/>
      <c r="D20" s="102">
        <v>0</v>
      </c>
      <c r="E20" s="103"/>
      <c r="F20" s="30">
        <f t="shared" ref="F20:F21" si="0">D20/3.305785</f>
        <v>0</v>
      </c>
      <c r="G20" s="104">
        <v>0</v>
      </c>
      <c r="H20" s="104"/>
      <c r="I20" s="14">
        <v>0</v>
      </c>
      <c r="J20" s="174">
        <v>0</v>
      </c>
      <c r="K20" s="137"/>
      <c r="L20" s="17">
        <v>0</v>
      </c>
      <c r="M20" s="28"/>
    </row>
    <row r="21" spans="1:13" ht="15.75" customHeight="1" thickBot="1">
      <c r="A21" s="99"/>
      <c r="B21" s="105"/>
      <c r="C21" s="106"/>
      <c r="D21" s="107">
        <v>0</v>
      </c>
      <c r="E21" s="108"/>
      <c r="F21" s="31">
        <f t="shared" si="0"/>
        <v>0</v>
      </c>
      <c r="G21" s="109">
        <v>0</v>
      </c>
      <c r="H21" s="109"/>
      <c r="I21" s="15">
        <v>0</v>
      </c>
      <c r="J21" s="157">
        <v>0</v>
      </c>
      <c r="K21" s="158"/>
      <c r="L21" s="18">
        <v>0</v>
      </c>
      <c r="M21" s="29"/>
    </row>
    <row r="22" spans="1:13" ht="15.75" customHeight="1">
      <c r="A22" s="81">
        <v>2</v>
      </c>
      <c r="B22" s="84" t="s">
        <v>42</v>
      </c>
      <c r="C22" s="82"/>
      <c r="D22" s="110">
        <v>0</v>
      </c>
      <c r="E22" s="111"/>
      <c r="F22" s="33">
        <f>D22/3.305785</f>
        <v>0</v>
      </c>
      <c r="G22" s="112">
        <v>0</v>
      </c>
      <c r="H22" s="112"/>
      <c r="I22" s="16">
        <v>0</v>
      </c>
      <c r="J22" s="141">
        <v>0</v>
      </c>
      <c r="K22" s="142"/>
      <c r="L22" s="16">
        <v>0</v>
      </c>
      <c r="M22" s="38"/>
    </row>
    <row r="23" spans="1:13" ht="15.75" customHeight="1">
      <c r="A23" s="75"/>
      <c r="B23" s="79" t="s">
        <v>43</v>
      </c>
      <c r="C23" s="76"/>
      <c r="D23" s="102">
        <v>0</v>
      </c>
      <c r="E23" s="103"/>
      <c r="F23" s="32">
        <f t="shared" ref="F23:F25" si="1">D23/3.305785</f>
        <v>0</v>
      </c>
      <c r="G23" s="113">
        <v>0</v>
      </c>
      <c r="H23" s="113"/>
      <c r="I23" s="17">
        <v>0</v>
      </c>
      <c r="J23" s="174">
        <v>0</v>
      </c>
      <c r="K23" s="137"/>
      <c r="L23" s="17">
        <v>0</v>
      </c>
      <c r="M23" s="28"/>
    </row>
    <row r="24" spans="1:13" ht="15.75" customHeight="1">
      <c r="A24" s="75"/>
      <c r="B24" s="79" t="s">
        <v>44</v>
      </c>
      <c r="C24" s="76"/>
      <c r="D24" s="102">
        <v>0</v>
      </c>
      <c r="E24" s="103"/>
      <c r="F24" s="32">
        <f t="shared" si="1"/>
        <v>0</v>
      </c>
      <c r="G24" s="113">
        <v>0</v>
      </c>
      <c r="H24" s="113"/>
      <c r="I24" s="17">
        <v>0</v>
      </c>
      <c r="J24" s="174">
        <v>0</v>
      </c>
      <c r="K24" s="137"/>
      <c r="L24" s="17">
        <v>0</v>
      </c>
      <c r="M24" s="28"/>
    </row>
    <row r="25" spans="1:13" ht="15.75" customHeight="1" thickBot="1">
      <c r="A25" s="88"/>
      <c r="B25" s="92"/>
      <c r="C25" s="89"/>
      <c r="D25" s="107">
        <v>0</v>
      </c>
      <c r="E25" s="108"/>
      <c r="F25" s="34">
        <f t="shared" si="1"/>
        <v>0</v>
      </c>
      <c r="G25" s="115">
        <v>0</v>
      </c>
      <c r="H25" s="115"/>
      <c r="I25" s="18">
        <v>0</v>
      </c>
      <c r="J25" s="157">
        <v>0</v>
      </c>
      <c r="K25" s="158"/>
      <c r="L25" s="18">
        <v>0</v>
      </c>
      <c r="M25" s="29"/>
    </row>
    <row r="26" spans="1:13" ht="15.75" customHeight="1">
      <c r="A26" s="116">
        <v>3</v>
      </c>
      <c r="B26" s="84" t="s">
        <v>46</v>
      </c>
      <c r="C26" s="82"/>
      <c r="D26" s="110">
        <v>0</v>
      </c>
      <c r="E26" s="111"/>
      <c r="F26" s="33">
        <f>D26/3.305785</f>
        <v>0</v>
      </c>
      <c r="G26" s="112">
        <v>20000000</v>
      </c>
      <c r="H26" s="112"/>
      <c r="I26" s="16">
        <v>1500000</v>
      </c>
      <c r="J26" s="141">
        <v>100000</v>
      </c>
      <c r="K26" s="142"/>
      <c r="L26" s="16">
        <v>0</v>
      </c>
      <c r="M26" s="38"/>
    </row>
    <row r="27" spans="1:13" s="2" customFormat="1" ht="15.75" customHeight="1">
      <c r="A27" s="98"/>
      <c r="B27" s="79"/>
      <c r="C27" s="76"/>
      <c r="D27" s="102">
        <v>0</v>
      </c>
      <c r="E27" s="103"/>
      <c r="F27" s="32">
        <f t="shared" ref="F27:F34" si="2">D27/3.305785</f>
        <v>0</v>
      </c>
      <c r="G27" s="113">
        <v>0</v>
      </c>
      <c r="H27" s="113"/>
      <c r="I27" s="17">
        <v>0</v>
      </c>
      <c r="J27" s="174">
        <v>0</v>
      </c>
      <c r="K27" s="137"/>
      <c r="L27" s="17">
        <v>0</v>
      </c>
      <c r="M27" s="28"/>
    </row>
    <row r="28" spans="1:13" s="2" customFormat="1" ht="15.75" customHeight="1" thickBot="1">
      <c r="A28" s="99"/>
      <c r="B28" s="43"/>
      <c r="C28" s="114"/>
      <c r="D28" s="107">
        <v>0</v>
      </c>
      <c r="E28" s="108"/>
      <c r="F28" s="34">
        <f t="shared" si="2"/>
        <v>0</v>
      </c>
      <c r="G28" s="115">
        <v>0</v>
      </c>
      <c r="H28" s="115"/>
      <c r="I28" s="18">
        <v>0</v>
      </c>
      <c r="J28" s="157">
        <v>0</v>
      </c>
      <c r="K28" s="158"/>
      <c r="L28" s="18">
        <v>0</v>
      </c>
      <c r="M28" s="29"/>
    </row>
    <row r="29" spans="1:13" s="2" customFormat="1" ht="15.75" customHeight="1">
      <c r="A29" s="116">
        <v>4</v>
      </c>
      <c r="B29" s="154" t="s">
        <v>47</v>
      </c>
      <c r="C29" s="131"/>
      <c r="D29" s="110">
        <v>0</v>
      </c>
      <c r="E29" s="111"/>
      <c r="F29" s="33">
        <f t="shared" si="2"/>
        <v>0</v>
      </c>
      <c r="G29" s="112">
        <v>20000000</v>
      </c>
      <c r="H29" s="112"/>
      <c r="I29" s="16">
        <v>1200000</v>
      </c>
      <c r="J29" s="141">
        <v>60000</v>
      </c>
      <c r="K29" s="142"/>
      <c r="L29" s="16">
        <v>0</v>
      </c>
      <c r="M29" s="38"/>
    </row>
    <row r="30" spans="1:13" s="2" customFormat="1" ht="15.75" customHeight="1" thickBot="1">
      <c r="A30" s="99"/>
      <c r="B30" s="43"/>
      <c r="C30" s="114"/>
      <c r="D30" s="107">
        <v>0</v>
      </c>
      <c r="E30" s="108"/>
      <c r="F30" s="34">
        <f t="shared" si="2"/>
        <v>0</v>
      </c>
      <c r="G30" s="115">
        <v>0</v>
      </c>
      <c r="H30" s="115"/>
      <c r="I30" s="18">
        <v>0</v>
      </c>
      <c r="J30" s="157">
        <v>0</v>
      </c>
      <c r="K30" s="158"/>
      <c r="L30" s="18">
        <v>0</v>
      </c>
      <c r="M30" s="29"/>
    </row>
    <row r="31" spans="1:13" s="2" customFormat="1" ht="15.75" customHeight="1">
      <c r="A31" s="116">
        <v>5</v>
      </c>
      <c r="B31" s="130"/>
      <c r="C31" s="131"/>
      <c r="D31" s="110">
        <v>0</v>
      </c>
      <c r="E31" s="111"/>
      <c r="F31" s="33">
        <f t="shared" si="2"/>
        <v>0</v>
      </c>
      <c r="G31" s="112">
        <v>0</v>
      </c>
      <c r="H31" s="112"/>
      <c r="I31" s="16">
        <v>0</v>
      </c>
      <c r="J31" s="141">
        <v>0</v>
      </c>
      <c r="K31" s="142"/>
      <c r="L31" s="16">
        <v>0</v>
      </c>
      <c r="M31" s="38"/>
    </row>
    <row r="32" spans="1:13" s="2" customFormat="1" ht="15.75" customHeight="1" thickBot="1">
      <c r="A32" s="99"/>
      <c r="B32" s="44"/>
      <c r="C32" s="114"/>
      <c r="D32" s="107">
        <v>0</v>
      </c>
      <c r="E32" s="108"/>
      <c r="F32" s="34">
        <f t="shared" si="2"/>
        <v>0</v>
      </c>
      <c r="G32" s="115">
        <v>0</v>
      </c>
      <c r="H32" s="115"/>
      <c r="I32" s="18">
        <v>0</v>
      </c>
      <c r="J32" s="157">
        <v>0</v>
      </c>
      <c r="K32" s="158"/>
      <c r="L32" s="18">
        <v>0</v>
      </c>
      <c r="M32" s="29"/>
    </row>
    <row r="33" spans="1:15" ht="15.75" customHeight="1">
      <c r="A33" s="116">
        <v>6</v>
      </c>
      <c r="B33" s="130"/>
      <c r="C33" s="131"/>
      <c r="D33" s="110">
        <v>0</v>
      </c>
      <c r="E33" s="111"/>
      <c r="F33" s="33">
        <f t="shared" si="2"/>
        <v>0</v>
      </c>
      <c r="G33" s="112">
        <v>0</v>
      </c>
      <c r="H33" s="112"/>
      <c r="I33" s="16">
        <v>0</v>
      </c>
      <c r="J33" s="141">
        <v>0</v>
      </c>
      <c r="K33" s="142"/>
      <c r="L33" s="16">
        <v>0</v>
      </c>
      <c r="M33" s="38"/>
    </row>
    <row r="34" spans="1:15" ht="15.75" customHeight="1" thickBot="1">
      <c r="A34" s="98"/>
      <c r="B34" s="132"/>
      <c r="C34" s="133"/>
      <c r="D34" s="134">
        <v>0</v>
      </c>
      <c r="E34" s="135"/>
      <c r="F34" s="32">
        <f t="shared" si="2"/>
        <v>0</v>
      </c>
      <c r="G34" s="136">
        <v>0</v>
      </c>
      <c r="H34" s="136"/>
      <c r="I34" s="20">
        <v>0</v>
      </c>
      <c r="J34" s="155">
        <v>0</v>
      </c>
      <c r="K34" s="156"/>
      <c r="L34" s="20">
        <v>0</v>
      </c>
      <c r="M34" s="39"/>
    </row>
    <row r="35" spans="1:15" ht="15.75" customHeight="1" thickBot="1">
      <c r="A35" s="22" t="s">
        <v>18</v>
      </c>
      <c r="B35" s="143"/>
      <c r="C35" s="143"/>
      <c r="D35" s="144">
        <f>SUM(D18:E34)</f>
        <v>0</v>
      </c>
      <c r="E35" s="144"/>
      <c r="F35" s="35">
        <f>SUM(F18:F34)</f>
        <v>0</v>
      </c>
      <c r="G35" s="117">
        <f>SUM(G18:H34)</f>
        <v>150000000</v>
      </c>
      <c r="H35" s="117"/>
      <c r="I35" s="36">
        <f>SUM(I18:I34)</f>
        <v>8500000</v>
      </c>
      <c r="J35" s="117">
        <f>SUM(J18:J34)</f>
        <v>310000</v>
      </c>
      <c r="K35" s="117"/>
      <c r="L35" s="36">
        <f>SUM(L18:L34)</f>
        <v>10000</v>
      </c>
      <c r="M35" s="40"/>
    </row>
    <row r="36" spans="1:15" ht="15" customHeight="1" thickBot="1">
      <c r="F36" s="19"/>
    </row>
    <row r="37" spans="1:15" ht="18" customHeight="1">
      <c r="A37" s="145" t="s">
        <v>40</v>
      </c>
      <c r="B37" s="146" t="s">
        <v>19</v>
      </c>
      <c r="C37" s="147"/>
      <c r="D37" s="148">
        <f>J3</f>
        <v>2900000000</v>
      </c>
      <c r="E37" s="149"/>
      <c r="F37" s="149"/>
      <c r="G37" s="150" t="s">
        <v>17</v>
      </c>
      <c r="H37" s="151"/>
      <c r="I37" s="152">
        <f>I35+J35</f>
        <v>8810000</v>
      </c>
      <c r="J37" s="153"/>
      <c r="K37" s="153"/>
      <c r="L37" s="84" t="s">
        <v>24</v>
      </c>
      <c r="M37" s="86"/>
      <c r="N37" s="2"/>
    </row>
    <row r="38" spans="1:15" ht="18" customHeight="1">
      <c r="A38" s="75"/>
      <c r="B38" s="41" t="s">
        <v>20</v>
      </c>
      <c r="C38" s="167"/>
      <c r="D38" s="168">
        <f>G35</f>
        <v>150000000</v>
      </c>
      <c r="E38" s="169"/>
      <c r="F38" s="169"/>
      <c r="G38" s="138" t="s">
        <v>48</v>
      </c>
      <c r="H38" s="139"/>
      <c r="I38" s="120">
        <f>D39*L38/12</f>
        <v>2850000</v>
      </c>
      <c r="J38" s="140"/>
      <c r="K38" s="140"/>
      <c r="L38" s="170">
        <v>3.7999999999999999E-2</v>
      </c>
      <c r="M38" s="171"/>
      <c r="N38" s="2"/>
    </row>
    <row r="39" spans="1:15" ht="18" customHeight="1">
      <c r="A39" s="75"/>
      <c r="B39" s="41" t="s">
        <v>21</v>
      </c>
      <c r="C39" s="167"/>
      <c r="D39" s="137">
        <v>900000000</v>
      </c>
      <c r="E39" s="113"/>
      <c r="F39" s="113"/>
      <c r="G39" s="121" t="s">
        <v>56</v>
      </c>
      <c r="H39" s="122"/>
      <c r="I39" s="118">
        <f>L35</f>
        <v>10000</v>
      </c>
      <c r="J39" s="119"/>
      <c r="K39" s="120"/>
      <c r="L39" s="123"/>
      <c r="M39" s="124"/>
      <c r="N39" s="2"/>
    </row>
    <row r="40" spans="1:15" ht="18" customHeight="1" thickBot="1">
      <c r="A40" s="75"/>
      <c r="B40" s="43" t="s">
        <v>22</v>
      </c>
      <c r="C40" s="114"/>
      <c r="D40" s="160">
        <f>D37-D38-D39</f>
        <v>1850000000</v>
      </c>
      <c r="E40" s="161"/>
      <c r="F40" s="161"/>
      <c r="G40" s="138" t="s">
        <v>49</v>
      </c>
      <c r="H40" s="139"/>
      <c r="I40" s="120">
        <f>I37-I38-I39</f>
        <v>5950000</v>
      </c>
      <c r="J40" s="140"/>
      <c r="K40" s="140"/>
      <c r="L40" s="128"/>
      <c r="M40" s="129"/>
      <c r="N40" s="2"/>
    </row>
    <row r="41" spans="1:15" ht="18" customHeight="1" thickBot="1">
      <c r="A41" s="88"/>
      <c r="B41" s="162" t="s">
        <v>50</v>
      </c>
      <c r="C41" s="163"/>
      <c r="D41" s="164">
        <f>(I40*12)/D40*100</f>
        <v>3.8594594594594591</v>
      </c>
      <c r="E41" s="165"/>
      <c r="F41" s="37" t="s">
        <v>51</v>
      </c>
      <c r="G41" s="43" t="s">
        <v>52</v>
      </c>
      <c r="H41" s="44"/>
      <c r="I41" s="125">
        <f>I40*12</f>
        <v>71400000</v>
      </c>
      <c r="J41" s="126"/>
      <c r="K41" s="127"/>
      <c r="L41" s="92"/>
      <c r="M41" s="166"/>
      <c r="N41" s="2"/>
    </row>
    <row r="42" spans="1:15" ht="15.75" customHeight="1">
      <c r="O42" s="21"/>
    </row>
    <row r="43" spans="1:15" ht="15.75" customHeight="1">
      <c r="O43" s="21"/>
    </row>
    <row r="45" spans="1:15" s="2" customFormat="1" ht="20.25" customHeight="1">
      <c r="A45" s="159" t="s">
        <v>37</v>
      </c>
      <c r="B45" s="159"/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</row>
    <row r="46" spans="1:15" s="2" customFormat="1" ht="20.25" customHeight="1">
      <c r="A46" s="159" t="s">
        <v>39</v>
      </c>
      <c r="B46" s="159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</row>
    <row r="47" spans="1:15" s="2" customFormat="1">
      <c r="A47" s="1"/>
      <c r="B47" s="1"/>
      <c r="C47" s="1"/>
      <c r="D47" s="1"/>
      <c r="E47" s="1"/>
      <c r="F47" s="1"/>
      <c r="I47" s="2" t="s">
        <v>38</v>
      </c>
      <c r="K47" s="1"/>
      <c r="L47" s="1"/>
      <c r="M47" s="1"/>
    </row>
  </sheetData>
  <mergeCells count="155">
    <mergeCell ref="J18:K18"/>
    <mergeCell ref="J21:K21"/>
    <mergeCell ref="J22:K22"/>
    <mergeCell ref="J23:K23"/>
    <mergeCell ref="J24:K24"/>
    <mergeCell ref="J25:K25"/>
    <mergeCell ref="J27:K27"/>
    <mergeCell ref="J28:K28"/>
    <mergeCell ref="J19:K19"/>
    <mergeCell ref="J20:K20"/>
    <mergeCell ref="J31:K31"/>
    <mergeCell ref="J32:K32"/>
    <mergeCell ref="A46:M46"/>
    <mergeCell ref="B20:C20"/>
    <mergeCell ref="D20:E20"/>
    <mergeCell ref="G20:H20"/>
    <mergeCell ref="B25:C25"/>
    <mergeCell ref="D25:E25"/>
    <mergeCell ref="G25:H25"/>
    <mergeCell ref="B40:C40"/>
    <mergeCell ref="D40:F40"/>
    <mergeCell ref="B41:C41"/>
    <mergeCell ref="D41:E41"/>
    <mergeCell ref="L41:M41"/>
    <mergeCell ref="A45:M45"/>
    <mergeCell ref="B38:C38"/>
    <mergeCell ref="D38:F38"/>
    <mergeCell ref="G38:H38"/>
    <mergeCell ref="I38:K38"/>
    <mergeCell ref="L38:M38"/>
    <mergeCell ref="B39:C39"/>
    <mergeCell ref="J26:K26"/>
    <mergeCell ref="J29:K29"/>
    <mergeCell ref="B35:C35"/>
    <mergeCell ref="D35:E35"/>
    <mergeCell ref="G35:H35"/>
    <mergeCell ref="A37:A41"/>
    <mergeCell ref="B37:C37"/>
    <mergeCell ref="D37:F37"/>
    <mergeCell ref="G37:H37"/>
    <mergeCell ref="I37:K37"/>
    <mergeCell ref="A31:A32"/>
    <mergeCell ref="B31:C31"/>
    <mergeCell ref="D31:E31"/>
    <mergeCell ref="G31:H31"/>
    <mergeCell ref="G32:H32"/>
    <mergeCell ref="B32:C32"/>
    <mergeCell ref="D32:E32"/>
    <mergeCell ref="A29:A30"/>
    <mergeCell ref="B29:C29"/>
    <mergeCell ref="D29:E29"/>
    <mergeCell ref="G29:H29"/>
    <mergeCell ref="J33:K33"/>
    <mergeCell ref="J34:K34"/>
    <mergeCell ref="J30:K30"/>
    <mergeCell ref="L37:M37"/>
    <mergeCell ref="J35:K35"/>
    <mergeCell ref="I39:K39"/>
    <mergeCell ref="G39:H39"/>
    <mergeCell ref="L39:M39"/>
    <mergeCell ref="I41:K41"/>
    <mergeCell ref="L40:M40"/>
    <mergeCell ref="G41:H41"/>
    <mergeCell ref="A33:A34"/>
    <mergeCell ref="B33:C33"/>
    <mergeCell ref="D33:E33"/>
    <mergeCell ref="G33:H33"/>
    <mergeCell ref="B34:C34"/>
    <mergeCell ref="D34:E34"/>
    <mergeCell ref="G34:H34"/>
    <mergeCell ref="D39:F39"/>
    <mergeCell ref="G40:H40"/>
    <mergeCell ref="I40:K40"/>
    <mergeCell ref="B30:C30"/>
    <mergeCell ref="D30:E30"/>
    <mergeCell ref="G30:H30"/>
    <mergeCell ref="A26:A28"/>
    <mergeCell ref="B26:C26"/>
    <mergeCell ref="D26:E26"/>
    <mergeCell ref="G26:H26"/>
    <mergeCell ref="B27:C27"/>
    <mergeCell ref="D27:E27"/>
    <mergeCell ref="G27:H27"/>
    <mergeCell ref="B28:C28"/>
    <mergeCell ref="D28:E28"/>
    <mergeCell ref="G28:H28"/>
    <mergeCell ref="A22:A25"/>
    <mergeCell ref="B22:C22"/>
    <mergeCell ref="D22:E22"/>
    <mergeCell ref="G22:H22"/>
    <mergeCell ref="B23:C23"/>
    <mergeCell ref="D23:E23"/>
    <mergeCell ref="G23:H23"/>
    <mergeCell ref="B24:C24"/>
    <mergeCell ref="D24:E24"/>
    <mergeCell ref="G24:H24"/>
    <mergeCell ref="A18:A21"/>
    <mergeCell ref="B18:C18"/>
    <mergeCell ref="D18:E18"/>
    <mergeCell ref="G18:H18"/>
    <mergeCell ref="B19:C19"/>
    <mergeCell ref="D19:E19"/>
    <mergeCell ref="G19:H19"/>
    <mergeCell ref="B21:C21"/>
    <mergeCell ref="D21:E21"/>
    <mergeCell ref="G21:H21"/>
    <mergeCell ref="A14:B14"/>
    <mergeCell ref="C14:E14"/>
    <mergeCell ref="H14:I14"/>
    <mergeCell ref="J14:M14"/>
    <mergeCell ref="A16:B16"/>
    <mergeCell ref="B17:C17"/>
    <mergeCell ref="D17:F17"/>
    <mergeCell ref="G17:H17"/>
    <mergeCell ref="J17:K17"/>
    <mergeCell ref="A12:B12"/>
    <mergeCell ref="C12:D12"/>
    <mergeCell ref="H12:I12"/>
    <mergeCell ref="J12:M12"/>
    <mergeCell ref="A13:B13"/>
    <mergeCell ref="C13:D13"/>
    <mergeCell ref="H13:I13"/>
    <mergeCell ref="J13:M13"/>
    <mergeCell ref="A10:B10"/>
    <mergeCell ref="C10:G10"/>
    <mergeCell ref="H10:I10"/>
    <mergeCell ref="J10:M10"/>
    <mergeCell ref="A11:B11"/>
    <mergeCell ref="C11:G11"/>
    <mergeCell ref="H11:I11"/>
    <mergeCell ref="J11:M11"/>
    <mergeCell ref="A9:B9"/>
    <mergeCell ref="A5:B5"/>
    <mergeCell ref="C5:D5"/>
    <mergeCell ref="F5:G5"/>
    <mergeCell ref="A6:B6"/>
    <mergeCell ref="C6:D6"/>
    <mergeCell ref="F6:G6"/>
    <mergeCell ref="A7:B7"/>
    <mergeCell ref="F7:G7"/>
    <mergeCell ref="C7:D7"/>
    <mergeCell ref="H6:I6"/>
    <mergeCell ref="H7:I7"/>
    <mergeCell ref="J4:M4"/>
    <mergeCell ref="J5:M5"/>
    <mergeCell ref="J6:M6"/>
    <mergeCell ref="J7:M7"/>
    <mergeCell ref="A1:E1"/>
    <mergeCell ref="A3:B3"/>
    <mergeCell ref="J3:M3"/>
    <mergeCell ref="A4:B4"/>
    <mergeCell ref="C4:E4"/>
    <mergeCell ref="F4:G4"/>
    <mergeCell ref="H4:I4"/>
    <mergeCell ref="H5:I5"/>
  </mergeCells>
  <phoneticPr fontId="2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상가수익분석표1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이자겸</dc:creator>
  <cp:lastModifiedBy>Registered User</cp:lastModifiedBy>
  <cp:lastPrinted>2019-03-19T03:43:08Z</cp:lastPrinted>
  <dcterms:created xsi:type="dcterms:W3CDTF">2018-01-21T12:33:23Z</dcterms:created>
  <dcterms:modified xsi:type="dcterms:W3CDTF">2019-03-28T14:49:24Z</dcterms:modified>
</cp:coreProperties>
</file>